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L Herren" sheetId="1" r:id="rId4"/>
    <sheet state="visible" name="Beispiel" sheetId="2" r:id="rId5"/>
    <sheet state="visible" name="Info" sheetId="3" r:id="rId6"/>
  </sheets>
  <definedNames>
    <definedName name="Sperrtermine4">Info!$A$5:$B$11</definedName>
    <definedName name="Zeitraum4">Info!$A$1:$D$2</definedName>
  </definedNames>
  <calcPr/>
</workbook>
</file>

<file path=xl/sharedStrings.xml><?xml version="1.0" encoding="utf-8"?>
<sst xmlns="http://schemas.openxmlformats.org/spreadsheetml/2006/main" count="502" uniqueCount="183">
  <si>
    <t>Hockeyverband Baden-Württemberg</t>
  </si>
  <si>
    <t>Saison:</t>
  </si>
  <si>
    <t>Feld</t>
  </si>
  <si>
    <t>24/25</t>
  </si>
  <si>
    <t>Oberliga</t>
  </si>
  <si>
    <t>Herren</t>
  </si>
  <si>
    <t>Datum:</t>
  </si>
  <si>
    <t>Version: 1.0</t>
  </si>
  <si>
    <t>Staffelleiter:</t>
  </si>
  <si>
    <t>Daniel Gruss</t>
  </si>
  <si>
    <t>Verein</t>
  </si>
  <si>
    <t>Abkürzung</t>
  </si>
  <si>
    <t>Email</t>
  </si>
  <si>
    <t>Name</t>
  </si>
  <si>
    <t>Handy</t>
  </si>
  <si>
    <t>Spielzeiten:</t>
  </si>
  <si>
    <t>Teilnehmer:</t>
  </si>
  <si>
    <t>VfB Stuttgart</t>
  </si>
  <si>
    <t>J6</t>
  </si>
  <si>
    <t>VfB</t>
  </si>
  <si>
    <t>sportwart@vfb-hockey.de</t>
  </si>
  <si>
    <t>Andreas Höschele</t>
  </si>
  <si>
    <t>Karlsruher TV</t>
  </si>
  <si>
    <t>J7</t>
  </si>
  <si>
    <t>KTV</t>
  </si>
  <si>
    <t>sportwart@karlsruher-tv.de</t>
  </si>
  <si>
    <t>Kolja Groß</t>
  </si>
  <si>
    <t>Modus:</t>
  </si>
  <si>
    <t>HTC Stuttgarter Kickers II</t>
  </si>
  <si>
    <t>J8</t>
  </si>
  <si>
    <t>HTC II</t>
  </si>
  <si>
    <t>spielbetrieb@stuttgarter-htc.de</t>
  </si>
  <si>
    <t>Maaike Löhle</t>
  </si>
  <si>
    <t>0172 - 7297678</t>
  </si>
  <si>
    <t>SSV Ulm</t>
  </si>
  <si>
    <t>J9</t>
  </si>
  <si>
    <t>SSVU</t>
  </si>
  <si>
    <t>spielplanung@ssvulm1846hockey.de</t>
  </si>
  <si>
    <t>Torsten Riedel</t>
  </si>
  <si>
    <t>0160 - 8840611</t>
  </si>
  <si>
    <t>TSG Bruchsal</t>
  </si>
  <si>
    <t>J10</t>
  </si>
  <si>
    <t>TSGB</t>
  </si>
  <si>
    <t>tompoppe@semi-net.de</t>
  </si>
  <si>
    <t>Tom Poppe</t>
  </si>
  <si>
    <t>0155 - 66123095</t>
  </si>
  <si>
    <t>HC Ludwigsburg II</t>
  </si>
  <si>
    <t>J11</t>
  </si>
  <si>
    <t>HCLB II</t>
  </si>
  <si>
    <t>schaeuble@hc-ludwigsburg.de</t>
  </si>
  <si>
    <t>Felix Schäuble</t>
  </si>
  <si>
    <t>0157 - 53345485</t>
  </si>
  <si>
    <t>Freiburger FT</t>
  </si>
  <si>
    <t>J12</t>
  </si>
  <si>
    <t>FTF</t>
  </si>
  <si>
    <t>thomasmeier100@web.de</t>
  </si>
  <si>
    <t>HC Konstanz</t>
  </si>
  <si>
    <t>J13</t>
  </si>
  <si>
    <t>HCK</t>
  </si>
  <si>
    <t>Markus.hugo@t-online.de</t>
  </si>
  <si>
    <t>Markus Hugo</t>
  </si>
  <si>
    <t>0163 - 2120765</t>
  </si>
  <si>
    <t>Nr.</t>
  </si>
  <si>
    <t>ST</t>
  </si>
  <si>
    <t>ZR</t>
  </si>
  <si>
    <t>Datum A</t>
  </si>
  <si>
    <t>Datum V</t>
  </si>
  <si>
    <t>Uhrzeit</t>
  </si>
  <si>
    <t>Datum W</t>
  </si>
  <si>
    <t>Spielpaarungen</t>
  </si>
  <si>
    <t>Bestätigt Erstgenannt</t>
  </si>
  <si>
    <t>Bestätigt Zweitgenannt</t>
  </si>
  <si>
    <t>Bemerkung</t>
  </si>
  <si>
    <t>FG</t>
  </si>
  <si>
    <t>Ergebnis</t>
  </si>
  <si>
    <t>1. Spieltag</t>
  </si>
  <si>
    <t>21./22. September 2024</t>
  </si>
  <si>
    <t>Bitte nur Vor und Nachnamen beim Bestätigen eintragen</t>
  </si>
  <si>
    <t>OH1</t>
  </si>
  <si>
    <t>-</t>
  </si>
  <si>
    <t>Helge Kerber</t>
  </si>
  <si>
    <t>:</t>
  </si>
  <si>
    <t>OH2</t>
  </si>
  <si>
    <t>Thomas Meier</t>
  </si>
  <si>
    <t>OH3</t>
  </si>
  <si>
    <t>OH4</t>
  </si>
  <si>
    <t>2. Spieltag</t>
  </si>
  <si>
    <t>28./29. September 2024</t>
  </si>
  <si>
    <t>OH5</t>
  </si>
  <si>
    <t>OH6</t>
  </si>
  <si>
    <t xml:space="preserve"> Thomas Meier </t>
  </si>
  <si>
    <t>OH7</t>
  </si>
  <si>
    <t>OH8</t>
  </si>
  <si>
    <t>3. Spieltag</t>
  </si>
  <si>
    <t>05./06. Oktober 2024</t>
  </si>
  <si>
    <t>OH9</t>
  </si>
  <si>
    <t>OH10</t>
  </si>
  <si>
    <t xml:space="preserve"> </t>
  </si>
  <si>
    <t>OH11</t>
  </si>
  <si>
    <t>OH12</t>
  </si>
  <si>
    <t>4. Spieltag</t>
  </si>
  <si>
    <t>12./13. Oktober 2024</t>
  </si>
  <si>
    <t>OH13</t>
  </si>
  <si>
    <t>OH14</t>
  </si>
  <si>
    <t>OH15</t>
  </si>
  <si>
    <t>OH16</t>
  </si>
  <si>
    <t>5. Spieltag</t>
  </si>
  <si>
    <t>19./20. Oktober 2024</t>
  </si>
  <si>
    <t>OH17</t>
  </si>
  <si>
    <t>OH18</t>
  </si>
  <si>
    <t>OH19</t>
  </si>
  <si>
    <t xml:space="preserve">Thomas Meier </t>
  </si>
  <si>
    <t>OH20</t>
  </si>
  <si>
    <t>6. Spieltag</t>
  </si>
  <si>
    <t>03./04. Mai 2025</t>
  </si>
  <si>
    <t>OH21</t>
  </si>
  <si>
    <t>OH22</t>
  </si>
  <si>
    <t>OH23</t>
  </si>
  <si>
    <t>OH24</t>
  </si>
  <si>
    <t>7. Spieltag</t>
  </si>
  <si>
    <t>10./11. Mai 2025</t>
  </si>
  <si>
    <t>OH25</t>
  </si>
  <si>
    <t>OH26</t>
  </si>
  <si>
    <t>VFB Stuttgart</t>
  </si>
  <si>
    <t>OH27</t>
  </si>
  <si>
    <t>OH28</t>
  </si>
  <si>
    <t>8. Spieltag</t>
  </si>
  <si>
    <t>17./18. Mai 2025</t>
  </si>
  <si>
    <t>OH29</t>
  </si>
  <si>
    <t>OH30</t>
  </si>
  <si>
    <t>OH31</t>
  </si>
  <si>
    <t>OH32</t>
  </si>
  <si>
    <t>9. Spieltag</t>
  </si>
  <si>
    <t>24./25. Mai 2025</t>
  </si>
  <si>
    <t>OH33</t>
  </si>
  <si>
    <t>OH34</t>
  </si>
  <si>
    <t>OH35</t>
  </si>
  <si>
    <t>OH36</t>
  </si>
  <si>
    <t>10. Spieltag</t>
  </si>
  <si>
    <t>31.05./01.06. 2025</t>
  </si>
  <si>
    <t>OH37</t>
  </si>
  <si>
    <t>OH38</t>
  </si>
  <si>
    <t>OH39</t>
  </si>
  <si>
    <t>OH40</t>
  </si>
  <si>
    <t>11. Spieltag</t>
  </si>
  <si>
    <t>28./29. Juni 2025</t>
  </si>
  <si>
    <t>OH41</t>
  </si>
  <si>
    <t>OH42</t>
  </si>
  <si>
    <t>OH43</t>
  </si>
  <si>
    <t>OH44</t>
  </si>
  <si>
    <t>12. Spieltag</t>
  </si>
  <si>
    <t>05./06. Juli 2025</t>
  </si>
  <si>
    <t>OH45</t>
  </si>
  <si>
    <t>OH46</t>
  </si>
  <si>
    <t>OH47</t>
  </si>
  <si>
    <t>Freibuerger FT</t>
  </si>
  <si>
    <t>OH48</t>
  </si>
  <si>
    <t xml:space="preserve">HC Konstanz </t>
  </si>
  <si>
    <t>13. Spieltag</t>
  </si>
  <si>
    <t>12./13. Juli 2025</t>
  </si>
  <si>
    <t>OH49</t>
  </si>
  <si>
    <t>OH50</t>
  </si>
  <si>
    <t>OH51</t>
  </si>
  <si>
    <t>OH52</t>
  </si>
  <si>
    <t>14. Spieltag</t>
  </si>
  <si>
    <t>OH53</t>
  </si>
  <si>
    <t>OH54</t>
  </si>
  <si>
    <t>OH55</t>
  </si>
  <si>
    <t>OH56</t>
  </si>
  <si>
    <t>Datum Ansetzung</t>
  </si>
  <si>
    <t>Datum Vereinbart</t>
  </si>
  <si>
    <t>Datum Wunsch</t>
  </si>
  <si>
    <t>nur die grauen Felder können ausgefüllt werden</t>
  </si>
  <si>
    <t>Damen</t>
  </si>
  <si>
    <t>Carlos Gomes</t>
  </si>
  <si>
    <t>Wolfram Proske</t>
  </si>
  <si>
    <t>UZ</t>
  </si>
  <si>
    <t>Zeitraum 1</t>
  </si>
  <si>
    <t>Zeitraum 2</t>
  </si>
  <si>
    <t>Sperrtermine</t>
  </si>
  <si>
    <t>Südquali</t>
  </si>
  <si>
    <t>ZWR DHB</t>
  </si>
  <si>
    <t>DM DHB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</si>
</sst>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dd&quot; &quot;d&quot;. &quot;mmm&quot; &quot;"/>
    <numFmt numFmtId="165" formatCode="dd.mm.yyyy"/>
    <numFmt numFmtId="166" formatCode="ddd dd. mmm"/>
    <numFmt numFmtId="167" formatCode="hh:mm"/>
    <numFmt numFmtId="168" formatCode="dddd&quot;, &quot;d&quot;. &quot;mmmm&quot; &quot;yyyy"/>
    <numFmt numFmtId="169" formatCode="ddd&quot;, &quot;d&quot;. &quot;mmm&quot; &quot;"/>
    <numFmt numFmtId="170" formatCode="d.m"/>
    <numFmt numFmtId="171" formatCode="d. mmmm yyyy"/>
  </numFmts>
  <fonts count="13">
    <font>
      <sz val="10.0"/>
      <color rgb="FF000000"/>
      <name val="Arial"/>
      <scheme val="minor"/>
    </font>
    <font>
      <color theme="1"/>
      <name val="Arial"/>
    </font>
    <font/>
    <font>
      <b/>
      <color theme="1"/>
      <name val="Arial"/>
    </font>
    <font>
      <color theme="1"/>
      <name val="Arial"/>
      <scheme val="minor"/>
    </font>
    <font>
      <b/>
      <i/>
      <color theme="1"/>
      <name val="Arial"/>
    </font>
    <font>
      <i/>
      <color theme="1"/>
      <name val="Arial"/>
    </font>
    <font>
      <color rgb="FFD9D9D9"/>
      <name val="Arial"/>
    </font>
    <font>
      <sz val="10.0"/>
      <color theme="1"/>
      <name val="Arial"/>
    </font>
    <font>
      <color rgb="FFD9D9D9"/>
      <name val="Arial"/>
      <scheme val="minor"/>
    </font>
    <font>
      <color rgb="FF636365"/>
      <name val="&quot;Helvetica Neue&quot;"/>
    </font>
    <font>
      <b/>
      <color theme="1"/>
      <name val="Arial"/>
      <scheme val="minor"/>
    </font>
    <font>
      <color rgb="FFFFFFFF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</fills>
  <borders count="37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vertical="bottom"/>
    </xf>
    <xf borderId="4" fillId="0" fontId="1" numFmtId="0" xfId="0" applyAlignment="1" applyBorder="1" applyFont="1">
      <alignment vertical="bottom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center" readingOrder="0" vertical="bottom"/>
    </xf>
    <xf borderId="0" fillId="0" fontId="3" numFmtId="0" xfId="0" applyAlignment="1" applyFont="1">
      <alignment horizontal="left" readingOrder="0" vertical="bottom"/>
    </xf>
    <xf borderId="0" fillId="0" fontId="3" numFmtId="0" xfId="0" applyAlignment="1" applyFont="1">
      <alignment horizontal="right" readingOrder="0" vertical="bottom"/>
    </xf>
    <xf borderId="0" fillId="0" fontId="3" numFmtId="164" xfId="0" applyAlignment="1" applyFont="1" applyNumberFormat="1">
      <alignment horizontal="left" readingOrder="0" vertical="bottom"/>
    </xf>
    <xf borderId="0" fillId="0" fontId="3" numFmtId="0" xfId="0" applyAlignment="1" applyFont="1">
      <alignment readingOrder="0" vertical="bottom"/>
    </xf>
    <xf borderId="5" fillId="0" fontId="1" numFmtId="165" xfId="0" applyAlignment="1" applyBorder="1" applyFont="1" applyNumberFormat="1">
      <alignment vertical="bottom"/>
    </xf>
    <xf borderId="4" fillId="0" fontId="4" numFmtId="0" xfId="0" applyBorder="1" applyFont="1"/>
    <xf borderId="5" fillId="0" fontId="2" numFmtId="0" xfId="0" applyBorder="1" applyFont="1"/>
    <xf borderId="1" fillId="0" fontId="4" numFmtId="0" xfId="0" applyBorder="1" applyFont="1"/>
    <xf borderId="0" fillId="0" fontId="4" numFmtId="0" xfId="0" applyAlignment="1" applyFont="1">
      <alignment readingOrder="0"/>
    </xf>
    <xf borderId="5" fillId="0" fontId="1" numFmtId="0" xfId="0" applyAlignment="1" applyBorder="1" applyFont="1">
      <alignment vertical="bottom"/>
    </xf>
    <xf borderId="0" fillId="0" fontId="5" numFmtId="0" xfId="0" applyAlignment="1" applyFont="1">
      <alignment horizontal="right" readingOrder="0" vertical="bottom"/>
    </xf>
    <xf borderId="0" fillId="0" fontId="1" numFmtId="0" xfId="0" applyAlignment="1" applyFont="1">
      <alignment readingOrder="0" vertical="bottom"/>
    </xf>
    <xf borderId="0" fillId="2" fontId="6" numFmtId="0" xfId="0" applyAlignment="1" applyFill="1" applyFont="1">
      <alignment readingOrder="0" vertical="bottom"/>
    </xf>
    <xf borderId="0" fillId="0" fontId="7" numFmtId="0" xfId="0" applyAlignment="1" applyFont="1">
      <alignment horizontal="center" readingOrder="0" vertical="bottom"/>
    </xf>
    <xf borderId="0" fillId="0" fontId="6" numFmtId="0" xfId="0" applyAlignment="1" applyFont="1">
      <alignment readingOrder="0" vertical="bottom"/>
    </xf>
    <xf borderId="0" fillId="3" fontId="1" numFmtId="0" xfId="0" applyAlignment="1" applyFill="1" applyFont="1">
      <alignment readingOrder="0" vertical="bottom"/>
    </xf>
    <xf borderId="0" fillId="3" fontId="8" numFmtId="49" xfId="0" applyAlignment="1" applyFont="1" applyNumberFormat="1">
      <alignment readingOrder="0" vertical="bottom"/>
    </xf>
    <xf borderId="5" fillId="0" fontId="1" numFmtId="0" xfId="0" applyAlignment="1" applyBorder="1" applyFont="1">
      <alignment readingOrder="0" vertical="bottom"/>
    </xf>
    <xf borderId="0" fillId="0" fontId="9" numFmtId="0" xfId="0" applyAlignment="1" applyFont="1">
      <alignment horizontal="center" readingOrder="0"/>
    </xf>
    <xf borderId="6" fillId="0" fontId="1" numFmtId="0" xfId="0" applyAlignment="1" applyBorder="1" applyFont="1">
      <alignment vertical="bottom"/>
    </xf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vertical="bottom"/>
    </xf>
    <xf borderId="10" fillId="0" fontId="3" numFmtId="0" xfId="0" applyAlignment="1" applyBorder="1" applyFont="1">
      <alignment horizontal="center" readingOrder="0" vertical="bottom"/>
    </xf>
    <xf borderId="11" fillId="0" fontId="3" numFmtId="0" xfId="0" applyAlignment="1" applyBorder="1" applyFont="1">
      <alignment horizontal="center" vertical="bottom"/>
    </xf>
    <xf borderId="12" fillId="0" fontId="2" numFmtId="0" xfId="0" applyBorder="1" applyFont="1"/>
    <xf borderId="13" fillId="0" fontId="2" numFmtId="0" xfId="0" applyBorder="1" applyFont="1"/>
    <xf borderId="10" fillId="0" fontId="3" numFmtId="0" xfId="0" applyAlignment="1" applyBorder="1" applyFont="1">
      <alignment horizontal="center" vertical="bottom"/>
    </xf>
    <xf borderId="11" fillId="0" fontId="3" numFmtId="0" xfId="0" applyAlignment="1" applyBorder="1" applyFont="1">
      <alignment horizontal="center" readingOrder="0" vertical="bottom"/>
    </xf>
    <xf borderId="14" fillId="0" fontId="3" numFmtId="0" xfId="0" applyAlignment="1" applyBorder="1" applyFont="1">
      <alignment horizontal="center" readingOrder="0" vertical="bottom"/>
    </xf>
    <xf borderId="15" fillId="0" fontId="3" numFmtId="0" xfId="0" applyAlignment="1" applyBorder="1" applyFont="1">
      <alignment horizontal="center" readingOrder="0" vertical="bottom"/>
    </xf>
    <xf borderId="16" fillId="0" fontId="2" numFmtId="0" xfId="0" applyBorder="1" applyFont="1"/>
    <xf borderId="16" fillId="0" fontId="3" numFmtId="0" xfId="0" applyAlignment="1" applyBorder="1" applyFont="1">
      <alignment horizontal="center" readingOrder="0" vertical="bottom"/>
    </xf>
    <xf borderId="17" fillId="0" fontId="3" numFmtId="0" xfId="0" applyAlignment="1" applyBorder="1" applyFont="1">
      <alignment horizontal="center" readingOrder="0" vertical="bottom"/>
    </xf>
    <xf borderId="0" fillId="0" fontId="1" numFmtId="0" xfId="0" applyAlignment="1" applyFont="1">
      <alignment horizontal="center" readingOrder="0" vertical="bottom"/>
    </xf>
    <xf borderId="0" fillId="0" fontId="1" numFmtId="166" xfId="0" applyAlignment="1" applyFont="1" applyNumberFormat="1">
      <alignment horizontal="center" readingOrder="0" vertical="bottom"/>
    </xf>
    <xf borderId="0" fillId="0" fontId="1" numFmtId="167" xfId="0" applyAlignment="1" applyFont="1" applyNumberFormat="1">
      <alignment horizontal="center" readingOrder="0" vertical="bottom"/>
    </xf>
    <xf borderId="0" fillId="0" fontId="5" numFmtId="0" xfId="0" applyAlignment="1" applyFon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horizontal="center" vertical="bottom"/>
    </xf>
    <xf borderId="18" fillId="0" fontId="1" numFmtId="0" xfId="0" applyAlignment="1" applyBorder="1" applyFont="1">
      <alignment horizontal="center" readingOrder="0" vertical="bottom"/>
    </xf>
    <xf borderId="19" fillId="0" fontId="1" numFmtId="0" xfId="0" applyAlignment="1" applyBorder="1" applyFont="1">
      <alignment horizontal="center" readingOrder="0" vertical="bottom"/>
    </xf>
    <xf borderId="19" fillId="0" fontId="1" numFmtId="166" xfId="0" applyAlignment="1" applyBorder="1" applyFont="1" applyNumberFormat="1">
      <alignment horizontal="center" readingOrder="0" vertical="bottom"/>
    </xf>
    <xf borderId="19" fillId="4" fontId="1" numFmtId="164" xfId="0" applyAlignment="1" applyBorder="1" applyFill="1" applyFont="1" applyNumberFormat="1">
      <alignment horizontal="center" readingOrder="0" vertical="bottom"/>
    </xf>
    <xf borderId="19" fillId="4" fontId="1" numFmtId="167" xfId="0" applyAlignment="1" applyBorder="1" applyFont="1" applyNumberFormat="1">
      <alignment horizontal="center" readingOrder="0" vertical="bottom"/>
    </xf>
    <xf borderId="19" fillId="3" fontId="1" numFmtId="164" xfId="0" applyAlignment="1" applyBorder="1" applyFont="1" applyNumberFormat="1">
      <alignment horizontal="center" readingOrder="0" vertical="bottom"/>
    </xf>
    <xf borderId="19" fillId="3" fontId="1" numFmtId="167" xfId="0" applyAlignment="1" applyBorder="1" applyFont="1" applyNumberFormat="1">
      <alignment horizontal="center" readingOrder="0" vertical="bottom"/>
    </xf>
    <xf borderId="19" fillId="0" fontId="1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center" vertical="bottom"/>
    </xf>
    <xf borderId="19" fillId="3" fontId="1" numFmtId="0" xfId="0" applyAlignment="1" applyBorder="1" applyFont="1">
      <alignment horizontal="center" readingOrder="0" vertical="bottom"/>
    </xf>
    <xf borderId="19" fillId="3" fontId="1" numFmtId="0" xfId="0" applyAlignment="1" applyBorder="1" applyFont="1">
      <alignment horizontal="left" readingOrder="0" vertical="bottom"/>
    </xf>
    <xf borderId="20" fillId="0" fontId="1" numFmtId="0" xfId="0" applyAlignment="1" applyBorder="1" applyFont="1">
      <alignment horizontal="center" readingOrder="0" vertical="bottom"/>
    </xf>
    <xf borderId="21" fillId="0" fontId="1" numFmtId="0" xfId="0" applyAlignment="1" applyBorder="1" applyFont="1">
      <alignment horizontal="center" readingOrder="0" vertical="bottom"/>
    </xf>
    <xf borderId="20" fillId="0" fontId="1" numFmtId="166" xfId="0" applyAlignment="1" applyBorder="1" applyFont="1" applyNumberFormat="1">
      <alignment horizontal="center" readingOrder="0" vertical="bottom"/>
    </xf>
    <xf borderId="22" fillId="0" fontId="3" numFmtId="0" xfId="0" applyAlignment="1" applyBorder="1" applyFont="1">
      <alignment horizontal="center" readingOrder="0" vertical="bottom"/>
    </xf>
    <xf borderId="23" fillId="0" fontId="2" numFmtId="0" xfId="0" applyBorder="1" applyFont="1"/>
    <xf borderId="23" fillId="0" fontId="3" numFmtId="0" xfId="0" applyAlignment="1" applyBorder="1" applyFont="1">
      <alignment horizontal="center" readingOrder="0" vertical="bottom"/>
    </xf>
    <xf borderId="24" fillId="0" fontId="3" numFmtId="0" xfId="0" applyAlignment="1" applyBorder="1" applyFont="1">
      <alignment horizontal="center" readingOrder="0" vertical="bottom"/>
    </xf>
    <xf borderId="24" fillId="0" fontId="2" numFmtId="0" xfId="0" applyBorder="1" applyFont="1"/>
    <xf borderId="23" fillId="0" fontId="3" numFmtId="0" xfId="0" applyAlignment="1" applyBorder="1" applyFont="1">
      <alignment horizontal="left" readingOrder="0" vertical="bottom"/>
    </xf>
    <xf borderId="25" fillId="0" fontId="3" numFmtId="0" xfId="0" applyAlignment="1" applyBorder="1" applyFont="1">
      <alignment horizontal="center" readingOrder="0" vertical="bottom"/>
    </xf>
    <xf borderId="19" fillId="5" fontId="1" numFmtId="0" xfId="0" applyAlignment="1" applyBorder="1" applyFill="1" applyFont="1">
      <alignment horizontal="center" readingOrder="0" vertical="bottom"/>
    </xf>
    <xf borderId="0" fillId="0" fontId="10" numFmtId="0" xfId="0" applyAlignment="1" applyFont="1">
      <alignment readingOrder="0"/>
    </xf>
    <xf borderId="19" fillId="4" fontId="1" numFmtId="0" xfId="0" applyAlignment="1" applyBorder="1" applyFont="1">
      <alignment horizontal="center" readingOrder="0" vertical="bottom"/>
    </xf>
    <xf borderId="24" fillId="0" fontId="3" numFmtId="168" xfId="0" applyAlignment="1" applyBorder="1" applyFont="1" applyNumberFormat="1">
      <alignment horizontal="center" readingOrder="0" vertical="bottom"/>
    </xf>
    <xf borderId="26" fillId="6" fontId="1" numFmtId="164" xfId="0" applyAlignment="1" applyBorder="1" applyFill="1" applyFont="1" applyNumberFormat="1">
      <alignment horizontal="center" readingOrder="0" vertical="bottom"/>
    </xf>
    <xf borderId="19" fillId="6" fontId="1" numFmtId="167" xfId="0" applyAlignment="1" applyBorder="1" applyFont="1" applyNumberFormat="1">
      <alignment horizontal="center" readingOrder="0" vertical="bottom"/>
    </xf>
    <xf borderId="19" fillId="0" fontId="1" numFmtId="164" xfId="0" applyAlignment="1" applyBorder="1" applyFont="1" applyNumberFormat="1">
      <alignment horizontal="center" readingOrder="0" vertical="bottom"/>
    </xf>
    <xf borderId="19" fillId="0" fontId="1" numFmtId="167" xfId="0" applyAlignment="1" applyBorder="1" applyFont="1" applyNumberFormat="1">
      <alignment horizontal="center" readingOrder="0" vertical="bottom"/>
    </xf>
    <xf borderId="27" fillId="0" fontId="1" numFmtId="0" xfId="0" applyAlignment="1" applyBorder="1" applyFont="1">
      <alignment horizontal="center" readingOrder="0" vertical="bottom"/>
    </xf>
    <xf borderId="28" fillId="0" fontId="1" numFmtId="0" xfId="0" applyAlignment="1" applyBorder="1" applyFont="1">
      <alignment horizontal="center" readingOrder="0" vertical="bottom"/>
    </xf>
    <xf borderId="29" fillId="0" fontId="1" numFmtId="166" xfId="0" applyAlignment="1" applyBorder="1" applyFont="1" applyNumberFormat="1">
      <alignment horizontal="center" readingOrder="0" vertical="bottom"/>
    </xf>
    <xf borderId="30" fillId="6" fontId="1" numFmtId="164" xfId="0" applyAlignment="1" applyBorder="1" applyFont="1" applyNumberFormat="1">
      <alignment horizontal="center" readingOrder="0" vertical="bottom"/>
    </xf>
    <xf borderId="28" fillId="6" fontId="1" numFmtId="167" xfId="0" applyAlignment="1" applyBorder="1" applyFont="1" applyNumberFormat="1">
      <alignment horizontal="center" readingOrder="0" vertical="bottom"/>
    </xf>
    <xf borderId="28" fillId="0" fontId="1" numFmtId="164" xfId="0" applyAlignment="1" applyBorder="1" applyFont="1" applyNumberFormat="1">
      <alignment horizontal="center" readingOrder="0" vertical="bottom"/>
    </xf>
    <xf borderId="28" fillId="0" fontId="1" numFmtId="167" xfId="0" applyAlignment="1" applyBorder="1" applyFont="1" applyNumberFormat="1">
      <alignment horizontal="center" readingOrder="0" vertical="bottom"/>
    </xf>
    <xf borderId="28" fillId="0" fontId="1" numFmtId="0" xfId="0" applyAlignment="1" applyBorder="1" applyFont="1">
      <alignment horizontal="center" vertical="bottom"/>
    </xf>
    <xf borderId="28" fillId="0" fontId="1" numFmtId="0" xfId="0" applyAlignment="1" applyBorder="1" applyFont="1">
      <alignment horizontal="center" vertical="bottom"/>
    </xf>
    <xf borderId="28" fillId="3" fontId="1" numFmtId="0" xfId="0" applyAlignment="1" applyBorder="1" applyFont="1">
      <alignment horizontal="center" readingOrder="0" vertical="bottom"/>
    </xf>
    <xf borderId="28" fillId="3" fontId="1" numFmtId="0" xfId="0" applyAlignment="1" applyBorder="1" applyFont="1">
      <alignment horizontal="left" readingOrder="0" vertical="bottom"/>
    </xf>
    <xf borderId="29" fillId="0" fontId="1" numFmtId="0" xfId="0" applyAlignment="1" applyBorder="1" applyFont="1">
      <alignment horizontal="center" readingOrder="0" vertical="bottom"/>
    </xf>
    <xf borderId="31" fillId="0" fontId="1" numFmtId="0" xfId="0" applyAlignment="1" applyBorder="1" applyFont="1">
      <alignment horizontal="center" readingOrder="0" vertical="bottom"/>
    </xf>
    <xf borderId="7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0" fillId="0" fontId="11" numFmtId="0" xfId="0" applyAlignment="1" applyFont="1">
      <alignment readingOrder="0"/>
    </xf>
    <xf borderId="32" fillId="0" fontId="4" numFmtId="0" xfId="0" applyAlignment="1" applyBorder="1" applyFont="1">
      <alignment readingOrder="0"/>
    </xf>
    <xf borderId="33" fillId="7" fontId="4" numFmtId="0" xfId="0" applyBorder="1" applyFill="1" applyFont="1"/>
    <xf borderId="33" fillId="0" fontId="4" numFmtId="0" xfId="0" applyAlignment="1" applyBorder="1" applyFont="1">
      <alignment readingOrder="0"/>
    </xf>
    <xf borderId="33" fillId="0" fontId="4" numFmtId="169" xfId="0" applyAlignment="1" applyBorder="1" applyFont="1" applyNumberFormat="1">
      <alignment readingOrder="0"/>
    </xf>
    <xf borderId="34" fillId="0" fontId="4" numFmtId="169" xfId="0" applyAlignment="1" applyBorder="1" applyFont="1" applyNumberFormat="1">
      <alignment readingOrder="0"/>
    </xf>
    <xf borderId="27" fillId="0" fontId="4" numFmtId="0" xfId="0" applyAlignment="1" applyBorder="1" applyFont="1">
      <alignment readingOrder="0"/>
    </xf>
    <xf borderId="28" fillId="8" fontId="4" numFmtId="0" xfId="0" applyBorder="1" applyFill="1" applyFont="1"/>
    <xf borderId="28" fillId="0" fontId="4" numFmtId="0" xfId="0" applyAlignment="1" applyBorder="1" applyFont="1">
      <alignment readingOrder="0"/>
    </xf>
    <xf borderId="28" fillId="0" fontId="4" numFmtId="169" xfId="0" applyAlignment="1" applyBorder="1" applyFont="1" applyNumberFormat="1">
      <alignment readingOrder="0"/>
    </xf>
    <xf borderId="31" fillId="0" fontId="4" numFmtId="169" xfId="0" applyAlignment="1" applyBorder="1" applyFont="1" applyNumberFormat="1">
      <alignment readingOrder="0"/>
    </xf>
    <xf borderId="0" fillId="3" fontId="4" numFmtId="0" xfId="0" applyFont="1"/>
    <xf borderId="0" fillId="0" fontId="1" numFmtId="170" xfId="0" applyAlignment="1" applyFont="1" applyNumberFormat="1">
      <alignment vertical="bottom"/>
    </xf>
    <xf borderId="0" fillId="0" fontId="4" numFmtId="170" xfId="0" applyAlignment="1" applyFont="1" applyNumberFormat="1">
      <alignment readingOrder="0"/>
    </xf>
    <xf borderId="0" fillId="0" fontId="3" numFmtId="170" xfId="0" applyAlignment="1" applyFont="1" applyNumberFormat="1">
      <alignment horizontal="left" readingOrder="0" vertical="bottom"/>
    </xf>
    <xf borderId="0" fillId="3" fontId="8" numFmtId="0" xfId="0" applyAlignment="1" applyFont="1">
      <alignment readingOrder="0" vertical="bottom"/>
    </xf>
    <xf borderId="16" fillId="0" fontId="3" numFmtId="171" xfId="0" applyAlignment="1" applyBorder="1" applyFont="1" applyNumberFormat="1">
      <alignment horizontal="center" readingOrder="0" vertical="bottom"/>
    </xf>
    <xf borderId="17" fillId="0" fontId="2" numFmtId="0" xfId="0" applyBorder="1" applyFont="1"/>
    <xf borderId="19" fillId="3" fontId="1" numFmtId="0" xfId="0" applyAlignment="1" applyBorder="1" applyFont="1">
      <alignment horizontal="center" vertical="bottom"/>
    </xf>
    <xf borderId="35" fillId="3" fontId="1" numFmtId="0" xfId="0" applyAlignment="1" applyBorder="1" applyFont="1">
      <alignment horizontal="center" vertical="bottom"/>
    </xf>
    <xf borderId="26" fillId="4" fontId="1" numFmtId="164" xfId="0" applyAlignment="1" applyBorder="1" applyFont="1" applyNumberFormat="1">
      <alignment horizontal="center" readingOrder="0" vertical="bottom"/>
    </xf>
    <xf borderId="23" fillId="0" fontId="3" numFmtId="168" xfId="0" applyAlignment="1" applyBorder="1" applyFont="1" applyNumberFormat="1">
      <alignment horizontal="center" readingOrder="0" vertical="bottom"/>
    </xf>
    <xf borderId="25" fillId="0" fontId="2" numFmtId="0" xfId="0" applyBorder="1" applyFont="1"/>
    <xf borderId="35" fillId="3" fontId="1" numFmtId="167" xfId="0" applyAlignment="1" applyBorder="1" applyFont="1" applyNumberFormat="1">
      <alignment horizontal="center" vertical="bottom"/>
    </xf>
    <xf borderId="26" fillId="3" fontId="1" numFmtId="164" xfId="0" applyAlignment="1" applyBorder="1" applyFont="1" applyNumberFormat="1">
      <alignment horizontal="center" readingOrder="0" vertical="bottom"/>
    </xf>
    <xf borderId="36" fillId="3" fontId="1" numFmtId="167" xfId="0" applyAlignment="1" applyBorder="1" applyFont="1" applyNumberFormat="1">
      <alignment vertical="bottom"/>
    </xf>
    <xf borderId="0" fillId="0" fontId="12" numFmtId="170" xfId="0" applyAlignment="1" applyFont="1" applyNumberFormat="1">
      <alignment readingOrder="0" vertical="bottom"/>
    </xf>
    <xf borderId="0" fillId="0" fontId="1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4A86E8"/>
          <bgColor rgb="FF4A86E8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0"/>
    <col customWidth="1" min="2" max="2" width="5.75"/>
    <col customWidth="1" min="3" max="4" width="3.25"/>
    <col customWidth="1" min="5" max="6" width="10.75"/>
    <col customWidth="1" min="7" max="7" width="7.63"/>
    <col customWidth="1" min="8" max="8" width="10.75"/>
    <col customWidth="1" min="9" max="9" width="6.38"/>
    <col customWidth="1" min="10" max="10" width="25.13"/>
    <col customWidth="1" min="11" max="11" width="2.63"/>
    <col customWidth="1" min="12" max="12" width="25.13"/>
    <col customWidth="1" min="13" max="15" width="18.88"/>
    <col customWidth="1" min="16" max="16" width="3.25"/>
    <col customWidth="1" min="17" max="17" width="10.75"/>
    <col customWidth="1" min="18" max="18" width="2.0"/>
    <col customWidth="1" min="26" max="26" width="19.25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>
      <c r="A2" s="5"/>
      <c r="B2" s="6" t="s">
        <v>0</v>
      </c>
      <c r="C2" s="7"/>
      <c r="D2" s="7"/>
      <c r="E2" s="7"/>
      <c r="F2" s="7"/>
      <c r="G2" s="8" t="s">
        <v>1</v>
      </c>
      <c r="H2" s="9" t="s">
        <v>2</v>
      </c>
      <c r="I2" s="10" t="s">
        <v>3</v>
      </c>
      <c r="J2" s="11" t="s">
        <v>4</v>
      </c>
      <c r="L2" s="10" t="s">
        <v>5</v>
      </c>
      <c r="M2" s="8" t="s">
        <v>6</v>
      </c>
      <c r="N2" s="12">
        <v>45495.0</v>
      </c>
      <c r="O2" s="13" t="s">
        <v>7</v>
      </c>
      <c r="P2" s="13"/>
      <c r="Q2" s="13"/>
      <c r="R2" s="1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>
      <c r="A3" s="15"/>
      <c r="R3" s="16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>
      <c r="A4" s="1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>
      <c r="A5" s="5"/>
      <c r="B5" s="7" t="s">
        <v>8</v>
      </c>
      <c r="E5" s="7"/>
      <c r="F5" s="18" t="s">
        <v>9</v>
      </c>
      <c r="J5" s="4" t="s">
        <v>10</v>
      </c>
      <c r="K5" s="4"/>
      <c r="L5" s="7" t="s">
        <v>11</v>
      </c>
      <c r="M5" s="7" t="s">
        <v>12</v>
      </c>
      <c r="O5" s="13" t="s">
        <v>13</v>
      </c>
      <c r="P5" s="13" t="s">
        <v>14</v>
      </c>
      <c r="R5" s="19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>
      <c r="A6" s="5"/>
      <c r="B6" s="7" t="s">
        <v>15</v>
      </c>
      <c r="E6" s="4"/>
      <c r="F6" s="20" t="s">
        <v>16</v>
      </c>
      <c r="G6" s="9">
        <v>8.0</v>
      </c>
      <c r="H6" s="9"/>
      <c r="I6" s="21">
        <v>1.0</v>
      </c>
      <c r="J6" s="22" t="s">
        <v>17</v>
      </c>
      <c r="K6" s="23" t="s">
        <v>18</v>
      </c>
      <c r="L6" s="24" t="s">
        <v>19</v>
      </c>
      <c r="M6" s="25" t="s">
        <v>20</v>
      </c>
      <c r="O6" s="26" t="s">
        <v>21</v>
      </c>
      <c r="P6" s="26"/>
      <c r="R6" s="2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>
      <c r="A7" s="5"/>
      <c r="B7" s="7"/>
      <c r="E7" s="6"/>
      <c r="F7" s="4"/>
      <c r="G7" s="4"/>
      <c r="H7" s="4"/>
      <c r="I7" s="21">
        <v>2.0</v>
      </c>
      <c r="J7" s="24" t="s">
        <v>22</v>
      </c>
      <c r="K7" s="23" t="s">
        <v>23</v>
      </c>
      <c r="L7" s="24" t="s">
        <v>24</v>
      </c>
      <c r="M7" s="25" t="s">
        <v>25</v>
      </c>
      <c r="O7" s="26" t="s">
        <v>26</v>
      </c>
      <c r="P7" s="26"/>
      <c r="R7" s="19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>
      <c r="A8" s="5"/>
      <c r="B8" s="7" t="s">
        <v>27</v>
      </c>
      <c r="F8" s="4"/>
      <c r="G8" s="4"/>
      <c r="H8" s="4"/>
      <c r="I8" s="21">
        <v>3.0</v>
      </c>
      <c r="J8" s="24" t="s">
        <v>28</v>
      </c>
      <c r="K8" s="28" t="s">
        <v>29</v>
      </c>
      <c r="L8" s="21" t="s">
        <v>30</v>
      </c>
      <c r="M8" s="25" t="s">
        <v>31</v>
      </c>
      <c r="O8" s="26" t="s">
        <v>32</v>
      </c>
      <c r="P8" s="26" t="s">
        <v>33</v>
      </c>
      <c r="R8" s="19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>
      <c r="A9" s="5"/>
      <c r="B9" s="7"/>
      <c r="C9" s="7"/>
      <c r="D9" s="7"/>
      <c r="F9" s="4"/>
      <c r="G9" s="4"/>
      <c r="H9" s="4"/>
      <c r="I9" s="21">
        <v>4.0</v>
      </c>
      <c r="J9" s="24" t="s">
        <v>34</v>
      </c>
      <c r="K9" s="23" t="s">
        <v>35</v>
      </c>
      <c r="L9" s="21" t="s">
        <v>36</v>
      </c>
      <c r="M9" s="25" t="s">
        <v>37</v>
      </c>
      <c r="O9" s="26" t="s">
        <v>38</v>
      </c>
      <c r="P9" s="26" t="s">
        <v>39</v>
      </c>
      <c r="R9" s="19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>
      <c r="A10" s="5"/>
      <c r="B10" s="7"/>
      <c r="C10" s="7"/>
      <c r="D10" s="7"/>
      <c r="F10" s="4"/>
      <c r="G10" s="4"/>
      <c r="H10" s="4"/>
      <c r="I10" s="21">
        <v>5.0</v>
      </c>
      <c r="J10" s="24" t="s">
        <v>40</v>
      </c>
      <c r="K10" s="23" t="s">
        <v>41</v>
      </c>
      <c r="L10" s="21" t="s">
        <v>42</v>
      </c>
      <c r="M10" s="25" t="s">
        <v>43</v>
      </c>
      <c r="O10" s="26" t="s">
        <v>44</v>
      </c>
      <c r="P10" s="26" t="s">
        <v>45</v>
      </c>
      <c r="R10" s="19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>
      <c r="A11" s="5"/>
      <c r="B11" s="7"/>
      <c r="C11" s="7"/>
      <c r="D11" s="7"/>
      <c r="F11" s="4"/>
      <c r="G11" s="4"/>
      <c r="H11" s="4"/>
      <c r="I11" s="21">
        <v>6.0</v>
      </c>
      <c r="J11" s="24" t="s">
        <v>46</v>
      </c>
      <c r="K11" s="23" t="s">
        <v>47</v>
      </c>
      <c r="L11" s="21" t="s">
        <v>48</v>
      </c>
      <c r="M11" s="25" t="s">
        <v>49</v>
      </c>
      <c r="O11" s="26" t="s">
        <v>50</v>
      </c>
      <c r="P11" s="26" t="s">
        <v>51</v>
      </c>
      <c r="R11" s="19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>
      <c r="A12" s="5"/>
      <c r="B12" s="7"/>
      <c r="C12" s="7"/>
      <c r="D12" s="7"/>
      <c r="F12" s="4"/>
      <c r="G12" s="4"/>
      <c r="H12" s="4"/>
      <c r="I12" s="21">
        <v>7.0</v>
      </c>
      <c r="J12" s="24" t="s">
        <v>52</v>
      </c>
      <c r="K12" s="23" t="s">
        <v>53</v>
      </c>
      <c r="L12" s="21" t="s">
        <v>54</v>
      </c>
      <c r="M12" s="25" t="s">
        <v>55</v>
      </c>
      <c r="O12" s="26"/>
      <c r="P12" s="26"/>
      <c r="R12" s="19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>
      <c r="A13" s="5"/>
      <c r="B13" s="7"/>
      <c r="F13" s="4"/>
      <c r="G13" s="4"/>
      <c r="H13" s="4"/>
      <c r="I13" s="21">
        <v>8.0</v>
      </c>
      <c r="J13" s="24" t="s">
        <v>56</v>
      </c>
      <c r="K13" s="23" t="s">
        <v>57</v>
      </c>
      <c r="L13" s="21" t="s">
        <v>58</v>
      </c>
      <c r="M13" s="25" t="s">
        <v>59</v>
      </c>
      <c r="O13" s="26" t="s">
        <v>60</v>
      </c>
      <c r="P13" s="26" t="s">
        <v>61</v>
      </c>
      <c r="R13" s="19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>
      <c r="A15" s="15"/>
      <c r="R15" s="16"/>
      <c r="S15" s="4"/>
    </row>
    <row r="16">
      <c r="A16" s="5"/>
      <c r="B16" s="32" t="s">
        <v>62</v>
      </c>
      <c r="C16" s="33" t="s">
        <v>63</v>
      </c>
      <c r="D16" s="33" t="s">
        <v>64</v>
      </c>
      <c r="E16" s="33" t="s">
        <v>65</v>
      </c>
      <c r="F16" s="33" t="s">
        <v>66</v>
      </c>
      <c r="G16" s="33" t="s">
        <v>67</v>
      </c>
      <c r="H16" s="33" t="s">
        <v>68</v>
      </c>
      <c r="I16" s="33" t="s">
        <v>67</v>
      </c>
      <c r="J16" s="34" t="s">
        <v>69</v>
      </c>
      <c r="K16" s="35"/>
      <c r="L16" s="36"/>
      <c r="M16" s="37" t="s">
        <v>70</v>
      </c>
      <c r="N16" s="37" t="s">
        <v>71</v>
      </c>
      <c r="O16" s="38" t="s">
        <v>72</v>
      </c>
      <c r="P16" s="38" t="s">
        <v>73</v>
      </c>
      <c r="Q16" s="39" t="s">
        <v>74</v>
      </c>
      <c r="R16" s="19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>
      <c r="A17" s="5"/>
      <c r="B17" s="40" t="s">
        <v>75</v>
      </c>
      <c r="C17" s="41"/>
      <c r="D17" s="41"/>
      <c r="E17" s="41"/>
      <c r="F17" s="41"/>
      <c r="G17" s="41"/>
      <c r="H17" s="42"/>
      <c r="I17" s="42"/>
      <c r="J17" s="42" t="s">
        <v>76</v>
      </c>
      <c r="K17" s="41"/>
      <c r="L17" s="41"/>
      <c r="M17" s="42" t="s">
        <v>77</v>
      </c>
      <c r="N17" s="41"/>
      <c r="O17" s="41"/>
      <c r="P17" s="42"/>
      <c r="Q17" s="43"/>
      <c r="R17" s="19"/>
      <c r="S17" s="4"/>
      <c r="T17" s="4"/>
      <c r="U17" s="44"/>
      <c r="V17" s="45"/>
      <c r="W17" s="46"/>
      <c r="X17" s="44"/>
      <c r="Y17" s="44"/>
      <c r="Z17" s="47"/>
      <c r="AA17" s="48"/>
      <c r="AB17" s="49"/>
      <c r="AC17" s="4"/>
      <c r="AD17" s="44"/>
      <c r="AE17" s="4"/>
      <c r="AF17" s="4"/>
    </row>
    <row r="18">
      <c r="A18" s="5"/>
      <c r="B18" s="50" t="s">
        <v>78</v>
      </c>
      <c r="C18" s="51">
        <v>1.0</v>
      </c>
      <c r="D18" s="51">
        <f>IF(E18=""," ", IF(E18&gt;=Info!C$1,IF(E18&lt;=Info!D$1,1,IF(E18&gt;=Info!C$2,IF(E18&lt;=Info!D$2,2,3),3)),3))</f>
        <v>1</v>
      </c>
      <c r="E18" s="52">
        <v>45556.0</v>
      </c>
      <c r="F18" s="53">
        <f>IF(P18="",IF(H18="","",IF(H18=VLOOKUP(H18,Sperrtermine4,1),"Sperrdatum",IF(D18=1, IF(H18&gt;=Info!C$1,IF(H18&lt;=Info!D$1,IF(N18="","",IF(M18="","",H18)),"Zeitraum"),"Zeitraum"),IF(D18=2, IF(H18&gt;=Info!C$2,IF(H18&lt;=Info!D$2,IF(N18="","",IF(M18="","",H18)),"Zeitraum"),"Zeitraum"),IF(N18="","",IF(M18="","",H18)))))),IF(N18="","",IF(M18="","",H18)))</f>
        <v>45556</v>
      </c>
      <c r="G18" s="54">
        <f>IF(F18="Sperrdatum",VLOOKUP(H18,Sperrtermine4,2),IF(F18="Zeitraum",IF(D18=3,"ZR3",IF(D18=2,"ZR2","ZR1")),IF(N18="","",IF(M18="","",I18))))</f>
        <v>0.6666666667</v>
      </c>
      <c r="H18" s="55">
        <v>45556.0</v>
      </c>
      <c r="I18" s="56">
        <v>0.6666666666666666</v>
      </c>
      <c r="J18" s="57" t="str">
        <f>J7</f>
        <v>Karlsruher TV</v>
      </c>
      <c r="K18" s="58" t="s">
        <v>79</v>
      </c>
      <c r="L18" s="57" t="str">
        <f>J8</f>
        <v>HTC Stuttgarter Kickers II</v>
      </c>
      <c r="M18" s="59" t="s">
        <v>26</v>
      </c>
      <c r="N18" s="59" t="s">
        <v>80</v>
      </c>
      <c r="O18" s="60"/>
      <c r="P18" s="61"/>
      <c r="Q18" s="62" t="s">
        <v>81</v>
      </c>
      <c r="R18" s="19"/>
      <c r="S18" s="4"/>
      <c r="T18" s="4"/>
      <c r="U18" s="44"/>
      <c r="V18" s="45"/>
      <c r="W18" s="46"/>
      <c r="X18" s="44"/>
      <c r="Y18" s="44"/>
      <c r="Z18" s="47"/>
      <c r="AA18" s="48"/>
      <c r="AB18" s="49"/>
      <c r="AC18" s="4"/>
      <c r="AD18" s="44"/>
      <c r="AE18" s="4"/>
      <c r="AF18" s="4"/>
    </row>
    <row r="19">
      <c r="A19" s="5"/>
      <c r="B19" s="50" t="s">
        <v>82</v>
      </c>
      <c r="C19" s="51">
        <v>1.0</v>
      </c>
      <c r="D19" s="51">
        <f>IF(E19=""," ", IF(E19&gt;=Info!C$1,IF(E19&lt;=Info!D$1,1,IF(E19&gt;=Info!C$2,IF(E19&lt;=Info!D$2,2,3),3)),3))</f>
        <v>1</v>
      </c>
      <c r="E19" s="63">
        <v>45556.0</v>
      </c>
      <c r="F19" s="53">
        <f>IF(P19="",IF(H19="","",IF(H19=VLOOKUP(H19,Sperrtermine4,1),"Sperrdatum",IF(D19=1, IF(H19&gt;=Info!C$1,IF(H19&lt;=Info!D$1,IF(N19="","",IF(M19="","",H19)),"Zeitraum"),"Zeitraum"),IF(D19=2, IF(H19&gt;=Info!C$2,IF(H19&lt;=Info!D$2,IF(N19="","",IF(M19="","",H19)),"Zeitraum"),"Zeitraum"),IF(N19="","",IF(M19="","",H19)))))),IF(N19="","",IF(M19="","",H19)))</f>
        <v>45556</v>
      </c>
      <c r="G19" s="54">
        <f>IF(F19="Sperrdatum",VLOOKUP(H19,Sperrtermine4,2),IF(F19="Zeitraum",IF(D19=3,"ZR3",IF(D19=2,"ZR2","ZR1")),IF(N19="","",IF(M19="","",I19))))</f>
        <v>0.7291666667</v>
      </c>
      <c r="H19" s="55">
        <v>45556.0</v>
      </c>
      <c r="I19" s="56">
        <v>0.7291666666666666</v>
      </c>
      <c r="J19" s="57" t="str">
        <f>J12</f>
        <v>Freiburger FT</v>
      </c>
      <c r="K19" s="58" t="s">
        <v>79</v>
      </c>
      <c r="L19" s="57" t="str">
        <f>J10</f>
        <v>TSG Bruchsal</v>
      </c>
      <c r="M19" s="59" t="s">
        <v>83</v>
      </c>
      <c r="N19" s="59" t="s">
        <v>44</v>
      </c>
      <c r="O19" s="60"/>
      <c r="P19" s="61"/>
      <c r="Q19" s="62" t="s">
        <v>81</v>
      </c>
      <c r="R19" s="19"/>
      <c r="S19" s="4"/>
      <c r="T19" s="4"/>
      <c r="U19" s="44"/>
      <c r="V19" s="45"/>
      <c r="W19" s="46"/>
      <c r="X19" s="44"/>
      <c r="Y19" s="44"/>
      <c r="Z19" s="47"/>
      <c r="AA19" s="48"/>
      <c r="AB19" s="49"/>
      <c r="AC19" s="4"/>
      <c r="AD19" s="44"/>
      <c r="AE19" s="4"/>
      <c r="AF19" s="4"/>
    </row>
    <row r="20">
      <c r="A20" s="5"/>
      <c r="B20" s="50" t="s">
        <v>84</v>
      </c>
      <c r="C20" s="51">
        <v>1.0</v>
      </c>
      <c r="D20" s="51">
        <f>IF(E20=""," ", IF(E20&gt;=Info!C$1,IF(E20&lt;=Info!D$1,1,IF(E20&gt;=Info!C$2,IF(E20&lt;=Info!D$2,2,3),3)),3))</f>
        <v>1</v>
      </c>
      <c r="E20" s="63">
        <v>45556.0</v>
      </c>
      <c r="F20" s="53">
        <f>IF(P20="",IF(H20="","",IF(H20=VLOOKUP(H20,Sperrtermine4,1),"Sperrdatum",IF(D20=1, IF(H20&gt;=Info!C$1,IF(H20&lt;=Info!D$1,IF(N20="","",IF(M20="","",H20)),"Zeitraum"),"Zeitraum"),IF(D20=2, IF(H20&gt;=Info!C$2,IF(H20&lt;=Info!D$2,IF(N20="","",IF(M20="","",H20)),"Zeitraum"),"Zeitraum"),IF(N20="","",IF(M20="","",H20)))))),IF(N20="","",IF(M20="","",H20)))</f>
        <v>45557</v>
      </c>
      <c r="G20" s="54">
        <f>IF(F20="Sperrdatum",VLOOKUP(H20,Sperrtermine4,2),IF(F20="Zeitraum",IF(D20=3,"ZR3",IF(D20=2,"ZR2","ZR1")),IF(N20="","",IF(M20="","",I20))))</f>
        <v>0.7291666667</v>
      </c>
      <c r="H20" s="55">
        <v>45557.0</v>
      </c>
      <c r="I20" s="56">
        <v>0.7291666666666666</v>
      </c>
      <c r="J20" s="57" t="str">
        <f>J11</f>
        <v>HC Ludwigsburg II</v>
      </c>
      <c r="K20" s="58" t="s">
        <v>79</v>
      </c>
      <c r="L20" s="57" t="str">
        <f>J13</f>
        <v>HC Konstanz</v>
      </c>
      <c r="M20" s="59" t="s">
        <v>50</v>
      </c>
      <c r="N20" s="59" t="s">
        <v>60</v>
      </c>
      <c r="O20" s="60"/>
      <c r="P20" s="61"/>
      <c r="Q20" s="62" t="s">
        <v>81</v>
      </c>
      <c r="R20" s="19"/>
      <c r="S20" s="4"/>
      <c r="T20" s="4"/>
      <c r="U20" s="44"/>
      <c r="V20" s="45"/>
      <c r="W20" s="46"/>
      <c r="X20" s="44"/>
      <c r="Y20" s="44"/>
      <c r="Z20" s="47"/>
      <c r="AA20" s="48"/>
      <c r="AB20" s="49"/>
      <c r="AC20" s="4"/>
      <c r="AD20" s="44"/>
      <c r="AE20" s="4"/>
      <c r="AF20" s="4"/>
    </row>
    <row r="21">
      <c r="A21" s="5"/>
      <c r="B21" s="50" t="s">
        <v>85</v>
      </c>
      <c r="C21" s="51">
        <v>1.0</v>
      </c>
      <c r="D21" s="51">
        <f>IF(E21=""," ", IF(E21&gt;=Info!C$1,IF(E21&lt;=Info!D$1,1,IF(E21&gt;=Info!C$2,IF(E21&lt;=Info!D$2,2,3),3)),3))</f>
        <v>1</v>
      </c>
      <c r="E21" s="63">
        <v>45556.0</v>
      </c>
      <c r="F21" s="53">
        <f>IF(P21="",IF(H21="","",IF(H21=VLOOKUP(H21,Sperrtermine4,1),"Sperrdatum",IF(D21=1, IF(H21&gt;=Info!C$1,IF(H21&lt;=Info!D$1,IF(N21="","",IF(M21="","",H21)),"Zeitraum"),"Zeitraum"),IF(D21=2, IF(H21&gt;=Info!C$2,IF(H21&lt;=Info!D$2,IF(N21="","",IF(M21="","",H21)),"Zeitraum"),"Zeitraum"),IF(N21="","",IF(M21="","",H21)))))),IF(N21="","",IF(M21="","",H21)))</f>
        <v>45556</v>
      </c>
      <c r="G21" s="54">
        <f>IF(F21="Sperrdatum",VLOOKUP(H21,Sperrtermine4,2),IF(F21="Zeitraum",IF(D21=3,"ZR3",IF(D21=2,"ZR2","ZR1")),IF(N21="","",IF(M21="","",I21))))</f>
        <v>0.6666666667</v>
      </c>
      <c r="H21" s="55">
        <v>45556.0</v>
      </c>
      <c r="I21" s="56">
        <v>0.6666666666666666</v>
      </c>
      <c r="J21" s="57" t="str">
        <f>J9</f>
        <v>SSV Ulm</v>
      </c>
      <c r="K21" s="58" t="s">
        <v>79</v>
      </c>
      <c r="L21" s="57" t="str">
        <f>J6</f>
        <v>VfB Stuttgart</v>
      </c>
      <c r="M21" s="59" t="s">
        <v>38</v>
      </c>
      <c r="N21" s="59" t="s">
        <v>21</v>
      </c>
      <c r="O21" s="60"/>
      <c r="P21" s="61"/>
      <c r="Q21" s="62" t="s">
        <v>81</v>
      </c>
      <c r="R21" s="19"/>
      <c r="S21" s="4"/>
      <c r="T21" s="4"/>
      <c r="U21" s="44"/>
      <c r="V21" s="45"/>
      <c r="W21" s="46"/>
      <c r="X21" s="44"/>
      <c r="Y21" s="44"/>
      <c r="Z21" s="47"/>
      <c r="AA21" s="48"/>
      <c r="AB21" s="49"/>
      <c r="AC21" s="4"/>
      <c r="AD21" s="44"/>
      <c r="AE21" s="4"/>
      <c r="AF21" s="4"/>
    </row>
    <row r="22">
      <c r="A22" s="5"/>
      <c r="B22" s="64" t="s">
        <v>86</v>
      </c>
      <c r="C22" s="65"/>
      <c r="D22" s="65"/>
      <c r="E22" s="65"/>
      <c r="F22" s="65"/>
      <c r="G22" s="65"/>
      <c r="H22" s="66"/>
      <c r="I22" s="66"/>
      <c r="J22" s="67" t="s">
        <v>87</v>
      </c>
      <c r="K22" s="68"/>
      <c r="L22" s="68"/>
      <c r="M22" s="66"/>
      <c r="N22" s="66"/>
      <c r="O22" s="69"/>
      <c r="P22" s="66"/>
      <c r="Q22" s="70"/>
      <c r="R22" s="19"/>
      <c r="S22" s="4"/>
      <c r="T22" s="4"/>
      <c r="U22" s="44"/>
      <c r="V22" s="45"/>
      <c r="W22" s="46"/>
      <c r="X22" s="44"/>
      <c r="Y22" s="44"/>
      <c r="Z22" s="47"/>
      <c r="AA22" s="48"/>
      <c r="AB22" s="49"/>
      <c r="AC22" s="4"/>
      <c r="AD22" s="44"/>
      <c r="AE22" s="4"/>
      <c r="AF22" s="4"/>
    </row>
    <row r="23">
      <c r="A23" s="5"/>
      <c r="B23" s="50" t="s">
        <v>88</v>
      </c>
      <c r="C23" s="51">
        <v>2.0</v>
      </c>
      <c r="D23" s="51">
        <f>IF(E23=""," ", IF(E23&gt;=Info!C$1,IF(E23&lt;=Info!D$1,1,IF(E23&gt;=Info!C$2,IF(E23&lt;=Info!D$2,2,3),3)),3))</f>
        <v>1</v>
      </c>
      <c r="E23" s="63">
        <v>45563.0</v>
      </c>
      <c r="F23" s="53" t="str">
        <f>IF(P23="",IF(H23="","",IF(H23=VLOOKUP(H23,Sperrtermine4,1),"Sperrdatum",IF(D23=1, IF(H23&gt;=Info!C$1,IF(H23&lt;=Info!D$1,IF(N23="","",IF(M23="","",H23)),"Zeitraum"),"Zeitraum"),IF(D23=2, IF(H23&gt;=Info!C$2,IF(H23&lt;=Info!D$2,IF(N23="","",IF(M23="","",H23)),"Zeitraum"),"Zeitraum"),IF(N23="","",IF(M23="","",H23)))))),IF(N23="","",IF(M23="","",H23)))</f>
        <v>Sperrdatum</v>
      </c>
      <c r="G23" s="54" t="str">
        <f>IF(F23="Sperrdatum",VLOOKUP(H23,Sperrtermine4,2),IF(F23="Zeitraum",IF(D23=3,"ZR3",IF(D23=2,"ZR2","ZR1")),IF(N23="","",IF(M23="","",I23))))</f>
        <v>DM DHB</v>
      </c>
      <c r="H23" s="55">
        <v>45584.0</v>
      </c>
      <c r="I23" s="56">
        <v>0.6666666666666666</v>
      </c>
      <c r="J23" s="57" t="str">
        <f>J10</f>
        <v>TSG Bruchsal</v>
      </c>
      <c r="K23" s="58" t="s">
        <v>79</v>
      </c>
      <c r="L23" s="57" t="str">
        <f>J13</f>
        <v>HC Konstanz</v>
      </c>
      <c r="M23" s="59" t="s">
        <v>44</v>
      </c>
      <c r="N23" s="59" t="s">
        <v>60</v>
      </c>
      <c r="O23" s="60"/>
      <c r="P23" s="61"/>
      <c r="Q23" s="62" t="s">
        <v>81</v>
      </c>
      <c r="R23" s="19"/>
      <c r="S23" s="4"/>
      <c r="T23" s="4"/>
      <c r="U23" s="44"/>
      <c r="V23" s="45"/>
      <c r="W23" s="46"/>
      <c r="X23" s="44"/>
      <c r="Y23" s="44"/>
      <c r="Z23" s="47"/>
      <c r="AA23" s="48"/>
      <c r="AB23" s="49"/>
      <c r="AC23" s="4"/>
      <c r="AD23" s="44"/>
      <c r="AE23" s="4"/>
      <c r="AF23" s="4"/>
    </row>
    <row r="24">
      <c r="A24" s="5"/>
      <c r="B24" s="50" t="s">
        <v>89</v>
      </c>
      <c r="C24" s="51">
        <v>2.0</v>
      </c>
      <c r="D24" s="51">
        <f>IF(E24=""," ", IF(E24&gt;=Info!C$1,IF(E24&lt;=Info!D$1,1,IF(E24&gt;=Info!C$2,IF(E24&lt;=Info!D$2,2,3),3)),3))</f>
        <v>1</v>
      </c>
      <c r="E24" s="63">
        <v>45563.0</v>
      </c>
      <c r="F24" s="53">
        <f>IF(P24="",IF(H24="","",IF(H24=VLOOKUP(H24,Sperrtermine4,1),"Sperrdatum",IF(D24=1, IF(H24&gt;=Info!C$1,IF(H24&lt;=Info!D$1,IF(N24="","",IF(M24="","",H24)),"Zeitraum"),"Zeitraum"),IF(D24=2, IF(H24&gt;=Info!C$2,IF(H24&lt;=Info!D$2,IF(N24="","",IF(M24="","",H24)),"Zeitraum"),"Zeitraum"),IF(N24="","",IF(M24="","",H24)))))),IF(N24="","",IF(M24="","",H24)))</f>
        <v>45564</v>
      </c>
      <c r="G24" s="54">
        <f>IF(F24="Sperrdatum",VLOOKUP(H24,Sperrtermine4,2),IF(F24="Zeitraum",IF(D24=3,"ZR3",IF(D24=2,"ZR2","ZR1")),IF(N24="","",IF(M24="","",I24))))</f>
        <v>0.6041666667</v>
      </c>
      <c r="H24" s="55">
        <v>45564.0</v>
      </c>
      <c r="I24" s="56">
        <v>0.6041666666666666</v>
      </c>
      <c r="J24" s="57" t="str">
        <f>J8</f>
        <v>HTC Stuttgarter Kickers II</v>
      </c>
      <c r="K24" s="58" t="s">
        <v>79</v>
      </c>
      <c r="L24" s="57" t="str">
        <f>J12</f>
        <v>Freiburger FT</v>
      </c>
      <c r="M24" s="59" t="s">
        <v>32</v>
      </c>
      <c r="N24" s="59" t="s">
        <v>90</v>
      </c>
      <c r="O24" s="60"/>
      <c r="P24" s="61"/>
      <c r="Q24" s="62" t="s">
        <v>81</v>
      </c>
      <c r="R24" s="19"/>
      <c r="S24" s="4"/>
      <c r="T24" s="4"/>
      <c r="U24" s="44"/>
      <c r="V24" s="45"/>
      <c r="W24" s="46"/>
      <c r="X24" s="44"/>
      <c r="Y24" s="44"/>
      <c r="Z24" s="47"/>
      <c r="AA24" s="48"/>
      <c r="AB24" s="49"/>
      <c r="AC24" s="4"/>
      <c r="AD24" s="44"/>
      <c r="AE24" s="4"/>
      <c r="AF24" s="4"/>
    </row>
    <row r="25">
      <c r="A25" s="5"/>
      <c r="B25" s="50" t="s">
        <v>91</v>
      </c>
      <c r="C25" s="51">
        <v>2.0</v>
      </c>
      <c r="D25" s="51">
        <f>IF(E25=""," ", IF(E25&gt;=Info!C$1,IF(E25&lt;=Info!D$1,1,IF(E25&gt;=Info!C$2,IF(E25&lt;=Info!D$2,2,3),3)),3))</f>
        <v>1</v>
      </c>
      <c r="E25" s="63">
        <v>45563.0</v>
      </c>
      <c r="F25" s="53">
        <f>IF(P25="",IF(H25="","",IF(H25=VLOOKUP(H25,Sperrtermine4,1),"Sperrdatum",IF(D25=1, IF(H25&gt;=Info!C$1,IF(H25&lt;=Info!D$1,IF(N25="","",IF(M25="","",H25)),"Zeitraum"),"Zeitraum"),IF(D25=2, IF(H25&gt;=Info!C$2,IF(H25&lt;=Info!D$2,IF(N25="","",IF(M25="","",H25)),"Zeitraum"),"Zeitraum"),IF(N25="","",IF(M25="","",H25)))))),IF(N25="","",IF(M25="","",H25)))</f>
        <v>45563</v>
      </c>
      <c r="G25" s="54">
        <f>IF(F25="Sperrdatum",VLOOKUP(H25,Sperrtermine4,2),IF(F25="Zeitraum",IF(D25=3,"ZR3",IF(D25=2,"ZR2","ZR1")),IF(N25="","",IF(M25="","",I25))))</f>
        <v>0.5833333333</v>
      </c>
      <c r="H25" s="55">
        <v>45563.0</v>
      </c>
      <c r="I25" s="56">
        <v>0.5833333333333334</v>
      </c>
      <c r="J25" s="57" t="str">
        <f>J6</f>
        <v>VfB Stuttgart</v>
      </c>
      <c r="K25" s="58" t="s">
        <v>79</v>
      </c>
      <c r="L25" s="57" t="str">
        <f>J7</f>
        <v>Karlsruher TV</v>
      </c>
      <c r="M25" s="59" t="s">
        <v>21</v>
      </c>
      <c r="N25" s="59" t="s">
        <v>26</v>
      </c>
      <c r="O25" s="60"/>
      <c r="P25" s="61"/>
      <c r="Q25" s="62" t="s">
        <v>81</v>
      </c>
      <c r="R25" s="19"/>
      <c r="S25" s="4"/>
      <c r="T25" s="4"/>
      <c r="U25" s="44"/>
      <c r="V25" s="45"/>
      <c r="W25" s="46"/>
      <c r="X25" s="44"/>
      <c r="Y25" s="44"/>
      <c r="Z25" s="47"/>
      <c r="AA25" s="48"/>
      <c r="AB25" s="49"/>
      <c r="AC25" s="4"/>
      <c r="AD25" s="44"/>
      <c r="AE25" s="4"/>
      <c r="AF25" s="4"/>
    </row>
    <row r="26">
      <c r="A26" s="5"/>
      <c r="B26" s="50" t="s">
        <v>92</v>
      </c>
      <c r="C26" s="51">
        <v>2.0</v>
      </c>
      <c r="D26" s="51">
        <f>IF(E26=""," ", IF(E26&gt;=Info!C$1,IF(E26&lt;=Info!D$1,1,IF(E26&gt;=Info!C$2,IF(E26&lt;=Info!D$2,2,3),3)),3))</f>
        <v>1</v>
      </c>
      <c r="E26" s="63">
        <v>45563.0</v>
      </c>
      <c r="F26" s="53">
        <f>IF(P26="",IF(H26="","",IF(H26=VLOOKUP(H26,Sperrtermine4,1),"Sperrdatum",IF(D26=1, IF(H26&gt;=Info!C$1,IF(H26&lt;=Info!D$1,IF(N26="","",IF(M26="","",H26)),"Zeitraum"),"Zeitraum"),IF(D26=2, IF(H26&gt;=Info!C$2,IF(H26&lt;=Info!D$2,IF(N26="","",IF(M26="","",H26)),"Zeitraum"),"Zeitraum"),IF(N26="","",IF(M26="","",H26)))))),IF(N26="","",IF(M26="","",H26)))</f>
        <v>45564</v>
      </c>
      <c r="G26" s="54">
        <f>IF(F26="Sperrdatum",VLOOKUP(H26,Sperrtermine4,2),IF(F26="Zeitraum",IF(D26=3,"ZR3",IF(D26=2,"ZR2","ZR1")),IF(N26="","",IF(M26="","",I26))))</f>
        <v>0.7083333333</v>
      </c>
      <c r="H26" s="55">
        <v>45564.0</v>
      </c>
      <c r="I26" s="56">
        <v>0.7083333333333334</v>
      </c>
      <c r="J26" s="57" t="str">
        <f>J11</f>
        <v>HC Ludwigsburg II</v>
      </c>
      <c r="K26" s="58" t="s">
        <v>79</v>
      </c>
      <c r="L26" s="57" t="str">
        <f>J9</f>
        <v>SSV Ulm</v>
      </c>
      <c r="M26" s="59" t="s">
        <v>50</v>
      </c>
      <c r="N26" s="59" t="s">
        <v>38</v>
      </c>
      <c r="O26" s="60"/>
      <c r="P26" s="61"/>
      <c r="Q26" s="62" t="s">
        <v>81</v>
      </c>
      <c r="R26" s="19"/>
      <c r="S26" s="4"/>
      <c r="T26" s="4"/>
      <c r="U26" s="44"/>
      <c r="V26" s="45"/>
      <c r="W26" s="46"/>
      <c r="X26" s="44"/>
      <c r="Y26" s="44"/>
      <c r="Z26" s="47"/>
      <c r="AA26" s="48"/>
      <c r="AB26" s="49"/>
      <c r="AC26" s="4"/>
      <c r="AD26" s="44"/>
      <c r="AE26" s="4"/>
      <c r="AF26" s="4"/>
    </row>
    <row r="27">
      <c r="A27" s="5"/>
      <c r="B27" s="64" t="s">
        <v>93</v>
      </c>
      <c r="C27" s="65"/>
      <c r="D27" s="65"/>
      <c r="E27" s="65"/>
      <c r="F27" s="65"/>
      <c r="G27" s="65"/>
      <c r="H27" s="66"/>
      <c r="I27" s="66"/>
      <c r="J27" s="67" t="s">
        <v>94</v>
      </c>
      <c r="K27" s="68"/>
      <c r="L27" s="68"/>
      <c r="M27" s="66"/>
      <c r="N27" s="66"/>
      <c r="O27" s="69"/>
      <c r="P27" s="66"/>
      <c r="Q27" s="70"/>
      <c r="R27" s="19"/>
      <c r="S27" s="4"/>
      <c r="T27" s="4"/>
      <c r="U27" s="44"/>
      <c r="V27" s="45"/>
      <c r="W27" s="46"/>
      <c r="X27" s="44"/>
      <c r="Y27" s="44"/>
      <c r="Z27" s="47"/>
      <c r="AA27" s="48"/>
      <c r="AB27" s="49"/>
      <c r="AC27" s="4"/>
      <c r="AD27" s="44"/>
      <c r="AE27" s="4"/>
      <c r="AF27" s="4"/>
    </row>
    <row r="28">
      <c r="A28" s="5"/>
      <c r="B28" s="50" t="s">
        <v>95</v>
      </c>
      <c r="C28" s="51">
        <v>3.0</v>
      </c>
      <c r="D28" s="51">
        <f>IF(E28=""," ", IF(E28&gt;=Info!C$1,IF(E28&lt;=Info!D$1,1,IF(E28&gt;=Info!C$2,IF(E28&lt;=Info!D$2,2,3),3)),3))</f>
        <v>1</v>
      </c>
      <c r="E28" s="63">
        <v>45570.0</v>
      </c>
      <c r="F28" s="53">
        <f>IF(P28="",IF(H28="","",IF(H28=VLOOKUP(H28,Sperrtermine4,1),"Sperrdatum",IF(D28=1, IF(H28&gt;=Info!C$1,IF(H28&lt;=Info!D$1,IF(N28="","",IF(M28="","",H28)),"Zeitraum"),"Zeitraum"),IF(D28=2, IF(H28&gt;=Info!C$2,IF(H28&lt;=Info!D$2,IF(N28="","",IF(M28="","",H28)),"Zeitraum"),"Zeitraum"),IF(N28="","",IF(M28="","",H28)))))),IF(N28="","",IF(M28="","",H28)))</f>
        <v>45570</v>
      </c>
      <c r="G28" s="54">
        <f>IF(F28="Sperrdatum",VLOOKUP(H28,Sperrtermine4,2),IF(F28="Zeitraum",IF(D28=3,"ZR3",IF(D28=2,"ZR2","ZR1")),IF(N28="","",IF(M28="","",I28))))</f>
        <v>0.7083333333</v>
      </c>
      <c r="H28" s="55">
        <v>45570.0</v>
      </c>
      <c r="I28" s="56">
        <v>0.7083333333333334</v>
      </c>
      <c r="J28" s="57" t="str">
        <f t="shared" ref="J28:J29" si="1">J8</f>
        <v>HTC Stuttgarter Kickers II</v>
      </c>
      <c r="K28" s="58" t="s">
        <v>79</v>
      </c>
      <c r="L28" s="57" t="str">
        <f t="shared" ref="L28:L29" si="2">J11</f>
        <v>HC Ludwigsburg II</v>
      </c>
      <c r="M28" s="59" t="s">
        <v>32</v>
      </c>
      <c r="N28" s="59" t="s">
        <v>50</v>
      </c>
      <c r="O28" s="60"/>
      <c r="P28" s="61"/>
      <c r="Q28" s="62" t="s">
        <v>81</v>
      </c>
      <c r="R28" s="19"/>
      <c r="S28" s="4"/>
      <c r="T28" s="4"/>
      <c r="U28" s="44"/>
      <c r="V28" s="45"/>
      <c r="W28" s="46"/>
      <c r="X28" s="44"/>
      <c r="Y28" s="44"/>
      <c r="Z28" s="47"/>
      <c r="AA28" s="48"/>
      <c r="AB28" s="49"/>
      <c r="AC28" s="4"/>
      <c r="AD28" s="44"/>
      <c r="AE28" s="4"/>
      <c r="AF28" s="4"/>
    </row>
    <row r="29">
      <c r="A29" s="5"/>
      <c r="B29" s="50" t="s">
        <v>96</v>
      </c>
      <c r="C29" s="51">
        <v>3.0</v>
      </c>
      <c r="D29" s="51">
        <f>IF(E29=""," ", IF(E29&gt;=Info!C$1,IF(E29&lt;=Info!D$1,1,IF(E29&gt;=Info!C$2,IF(E29&lt;=Info!D$2,2,3),3)),3))</f>
        <v>1</v>
      </c>
      <c r="E29" s="63">
        <v>45570.0</v>
      </c>
      <c r="F29" s="53">
        <f>IF(P29="",IF(H29="","",IF(H29=VLOOKUP(H29,Sperrtermine4,1),"Sperrdatum",IF(D29=1, IF(H29&gt;=Info!C$1,IF(H29&lt;=Info!D$1,IF(N29="","",IF(M29="","",H29)),"Zeitraum"),"Zeitraum"),IF(D29=2, IF(H29&gt;=Info!C$2,IF(H29&lt;=Info!D$2,IF(N29="","",IF(M29="","",H29)),"Zeitraum"),"Zeitraum"),IF(N29="","",IF(M29="","",H29)))))),IF(N29="","",IF(M29="","",H29)))</f>
        <v>45571</v>
      </c>
      <c r="G29" s="54">
        <f>IF(F29="Sperrdatum",VLOOKUP(H29,Sperrtermine4,2),IF(F29="Zeitraum",IF(D29=3,"ZR3",IF(D29=2,"ZR2","ZR1")),IF(N29="","",IF(M29="","",I29))))</f>
        <v>0.625</v>
      </c>
      <c r="H29" s="55">
        <v>45571.0</v>
      </c>
      <c r="I29" s="56">
        <v>0.625</v>
      </c>
      <c r="J29" s="57" t="str">
        <f t="shared" si="1"/>
        <v>SSV Ulm</v>
      </c>
      <c r="K29" s="58" t="s">
        <v>79</v>
      </c>
      <c r="L29" s="57" t="str">
        <f t="shared" si="2"/>
        <v>Freiburger FT</v>
      </c>
      <c r="M29" s="59" t="s">
        <v>38</v>
      </c>
      <c r="N29" s="59" t="s">
        <v>83</v>
      </c>
      <c r="O29" s="60" t="s">
        <v>97</v>
      </c>
      <c r="P29" s="61"/>
      <c r="Q29" s="62" t="s">
        <v>81</v>
      </c>
      <c r="R29" s="19"/>
      <c r="S29" s="4"/>
      <c r="T29" s="4"/>
      <c r="U29" s="44"/>
      <c r="V29" s="45"/>
      <c r="W29" s="46"/>
      <c r="X29" s="44"/>
      <c r="Y29" s="44"/>
      <c r="Z29" s="47"/>
      <c r="AA29" s="48"/>
      <c r="AB29" s="49"/>
      <c r="AC29" s="4"/>
      <c r="AD29" s="44"/>
      <c r="AE29" s="4"/>
      <c r="AF29" s="4"/>
    </row>
    <row r="30">
      <c r="A30" s="5"/>
      <c r="B30" s="50" t="s">
        <v>98</v>
      </c>
      <c r="C30" s="51">
        <v>3.0</v>
      </c>
      <c r="D30" s="51">
        <f>IF(E30=""," ", IF(E30&gt;=Info!C$1,IF(E30&lt;=Info!D$1,1,IF(E30&gt;=Info!C$2,IF(E30&lt;=Info!D$2,2,3),3)),3))</f>
        <v>1</v>
      </c>
      <c r="E30" s="63">
        <v>45570.0</v>
      </c>
      <c r="F30" s="53">
        <f>IF(P30="",IF(H30="","",IF(H30=VLOOKUP(H30,Sperrtermine4,1),"Sperrdatum",IF(D30=1, IF(H30&gt;=Info!C$1,IF(H30&lt;=Info!D$1,IF(N30="","",IF(M30="","",H30)),"Zeitraum"),"Zeitraum"),IF(D30=2, IF(H30&gt;=Info!C$2,IF(H30&lt;=Info!D$2,IF(N30="","",IF(M30="","",H30)),"Zeitraum"),"Zeitraum"),IF(N30="","",IF(M30="","",H30)))))),IF(N30="","",IF(M30="","",H30)))</f>
        <v>45571</v>
      </c>
      <c r="G30" s="54">
        <f>IF(F30="Sperrdatum",VLOOKUP(H30,Sperrtermine4,2),IF(F30="Zeitraum",IF(D30=3,"ZR3",IF(D30=2,"ZR2","ZR1")),IF(N30="","",IF(M30="","",I30))))</f>
        <v>0.5416666667</v>
      </c>
      <c r="H30" s="55">
        <v>45571.0</v>
      </c>
      <c r="I30" s="56">
        <v>0.5416666666666666</v>
      </c>
      <c r="J30" s="57" t="str">
        <f>J13</f>
        <v>HC Konstanz</v>
      </c>
      <c r="K30" s="58" t="s">
        <v>79</v>
      </c>
      <c r="L30" s="57" t="str">
        <f>J6</f>
        <v>VfB Stuttgart</v>
      </c>
      <c r="M30" s="59" t="s">
        <v>60</v>
      </c>
      <c r="N30" s="59" t="s">
        <v>21</v>
      </c>
      <c r="O30" s="60"/>
      <c r="P30" s="61"/>
      <c r="Q30" s="62" t="s">
        <v>81</v>
      </c>
      <c r="R30" s="19"/>
      <c r="S30" s="4"/>
      <c r="T30" s="4"/>
      <c r="U30" s="44"/>
      <c r="V30" s="45"/>
      <c r="W30" s="46"/>
      <c r="X30" s="44"/>
      <c r="Y30" s="44"/>
      <c r="Z30" s="47"/>
      <c r="AA30" s="48"/>
      <c r="AB30" s="49"/>
      <c r="AC30" s="4"/>
      <c r="AD30" s="44"/>
      <c r="AE30" s="4"/>
      <c r="AF30" s="4"/>
    </row>
    <row r="31">
      <c r="A31" s="5"/>
      <c r="B31" s="50" t="s">
        <v>99</v>
      </c>
      <c r="C31" s="51">
        <v>3.0</v>
      </c>
      <c r="D31" s="51">
        <f>IF(E31=""," ", IF(E31&gt;=Info!C$1,IF(E31&lt;=Info!D$1,1,IF(E31&gt;=Info!C$2,IF(E31&lt;=Info!D$2,2,3),3)),3))</f>
        <v>1</v>
      </c>
      <c r="E31" s="63">
        <v>45570.0</v>
      </c>
      <c r="F31" s="53">
        <f>IF(P31="",IF(H31="","",IF(H31=VLOOKUP(H31,Sperrtermine4,1),"Sperrdatum",IF(D31=1, IF(H31&gt;=Info!C$1,IF(H31&lt;=Info!D$1,IF(N31="","",IF(M31="","",H31)),"Zeitraum"),"Zeitraum"),IF(D31=2, IF(H31&gt;=Info!C$2,IF(H31&lt;=Info!D$2,IF(N31="","",IF(M31="","",H31)),"Zeitraum"),"Zeitraum"),IF(N31="","",IF(M31="","",H31)))))),IF(N31="","",IF(M31="","",H31)))</f>
        <v>45570</v>
      </c>
      <c r="G31" s="54">
        <f>IF(F31="Sperrdatum",VLOOKUP(H31,Sperrtermine4,2),IF(F31="Zeitraum",IF(D31=3,"ZR3",IF(D31=2,"ZR2","ZR1")),IF(N31="","",IF(M31="","",I31))))</f>
        <v>0.6666666667</v>
      </c>
      <c r="H31" s="55">
        <v>45570.0</v>
      </c>
      <c r="I31" s="56">
        <v>0.6666666666666666</v>
      </c>
      <c r="J31" s="57" t="str">
        <f>J7</f>
        <v>Karlsruher TV</v>
      </c>
      <c r="K31" s="58" t="s">
        <v>79</v>
      </c>
      <c r="L31" s="57" t="str">
        <f>J10</f>
        <v>TSG Bruchsal</v>
      </c>
      <c r="M31" s="59" t="s">
        <v>26</v>
      </c>
      <c r="N31" s="59" t="s">
        <v>44</v>
      </c>
      <c r="O31" s="60" t="s">
        <v>97</v>
      </c>
      <c r="P31" s="61"/>
      <c r="Q31" s="62" t="s">
        <v>81</v>
      </c>
      <c r="R31" s="19"/>
      <c r="S31" s="4"/>
      <c r="T31" s="4"/>
      <c r="U31" s="44"/>
      <c r="V31" s="45"/>
      <c r="W31" s="46"/>
      <c r="X31" s="44"/>
      <c r="Y31" s="44"/>
      <c r="Z31" s="47"/>
      <c r="AA31" s="48"/>
      <c r="AB31" s="49"/>
      <c r="AC31" s="4"/>
      <c r="AD31" s="44"/>
      <c r="AE31" s="4"/>
      <c r="AF31" s="4"/>
    </row>
    <row r="32">
      <c r="A32" s="5"/>
      <c r="B32" s="64" t="s">
        <v>100</v>
      </c>
      <c r="C32" s="65"/>
      <c r="D32" s="65"/>
      <c r="E32" s="65"/>
      <c r="F32" s="65"/>
      <c r="G32" s="65"/>
      <c r="H32" s="66"/>
      <c r="I32" s="66"/>
      <c r="J32" s="67" t="s">
        <v>101</v>
      </c>
      <c r="K32" s="68"/>
      <c r="L32" s="68"/>
      <c r="M32" s="66"/>
      <c r="N32" s="66"/>
      <c r="O32" s="69"/>
      <c r="P32" s="66"/>
      <c r="Q32" s="70"/>
      <c r="R32" s="19"/>
      <c r="S32" s="4"/>
      <c r="T32" s="4"/>
      <c r="U32" s="44"/>
      <c r="V32" s="45"/>
      <c r="W32" s="46"/>
      <c r="X32" s="44"/>
      <c r="Y32" s="44"/>
      <c r="Z32" s="47"/>
      <c r="AA32" s="48"/>
      <c r="AB32" s="49"/>
      <c r="AC32" s="4"/>
      <c r="AD32" s="44"/>
      <c r="AE32" s="4"/>
      <c r="AF32" s="4"/>
    </row>
    <row r="33">
      <c r="A33" s="5"/>
      <c r="B33" s="50" t="s">
        <v>102</v>
      </c>
      <c r="C33" s="51">
        <v>4.0</v>
      </c>
      <c r="D33" s="51">
        <f>IF(E33=""," ", IF(E33&gt;=Info!C$1,IF(E33&lt;=Info!D$1,1,IF(E33&gt;=Info!C$2,IF(E33&lt;=Info!D$2,2,3),3)),3))</f>
        <v>1</v>
      </c>
      <c r="E33" s="63">
        <v>45577.0</v>
      </c>
      <c r="F33" s="53" t="str">
        <f>IF(P33="",IF(H33="","",IF(H33=VLOOKUP(H33,Sperrtermine4,1),"Sperrdatum",IF(D33=1, IF(H33&gt;=Info!C$1,IF(H33&lt;=Info!D$1,IF(N33="","",IF(M33="","",H33)),"Zeitraum"),"Zeitraum"),IF(D33=2, IF(H33&gt;=Info!C$2,IF(H33&lt;=Info!D$2,IF(N33="","",IF(M33="","",H33)),"Zeitraum"),"Zeitraum"),IF(N33="","",IF(M33="","",H33)))))),IF(N33="","",IF(M33="","",H33)))</f>
        <v>Sperrdatum</v>
      </c>
      <c r="G33" s="54" t="str">
        <f>IF(F33="Sperrdatum",VLOOKUP(H33,Sperrtermine4,2),IF(F33="Zeitraum",IF(D33=3,"ZR3",IF(D33=2,"ZR2","ZR1")),IF(N33="","",IF(M33="","",I33))))</f>
        <v>ZWR DHB</v>
      </c>
      <c r="H33" s="55">
        <v>45577.0</v>
      </c>
      <c r="I33" s="56">
        <v>0.6666666666666666</v>
      </c>
      <c r="J33" s="57" t="str">
        <f>J10</f>
        <v>TSG Bruchsal</v>
      </c>
      <c r="K33" s="58" t="s">
        <v>79</v>
      </c>
      <c r="L33" s="57" t="str">
        <f>J9</f>
        <v>SSV Ulm</v>
      </c>
      <c r="M33" s="59" t="s">
        <v>44</v>
      </c>
      <c r="N33" s="59" t="s">
        <v>38</v>
      </c>
      <c r="O33" s="60"/>
      <c r="P33" s="61"/>
      <c r="Q33" s="62" t="s">
        <v>81</v>
      </c>
      <c r="R33" s="19"/>
      <c r="S33" s="4"/>
      <c r="T33" s="4"/>
      <c r="U33" s="44"/>
      <c r="V33" s="45"/>
      <c r="W33" s="46"/>
      <c r="X33" s="44"/>
      <c r="Y33" s="44"/>
      <c r="Z33" s="47"/>
      <c r="AA33" s="48"/>
      <c r="AB33" s="49"/>
      <c r="AC33" s="4"/>
      <c r="AD33" s="44"/>
      <c r="AE33" s="4"/>
      <c r="AF33" s="4"/>
    </row>
    <row r="34">
      <c r="A34" s="5"/>
      <c r="B34" s="50" t="s">
        <v>103</v>
      </c>
      <c r="C34" s="51">
        <v>4.0</v>
      </c>
      <c r="D34" s="51">
        <f>IF(E34=""," ", IF(E34&gt;=Info!C$1,IF(E34&lt;=Info!D$1,1,IF(E34&gt;=Info!C$2,IF(E34&lt;=Info!D$2,2,3),3)),3))</f>
        <v>1</v>
      </c>
      <c r="E34" s="63">
        <v>45577.0</v>
      </c>
      <c r="F34" s="53" t="str">
        <f>IF(P34="",IF(H34="","",IF(H34=VLOOKUP(H34,Sperrtermine4,1),"Sperrdatum",IF(D34=1, IF(H34&gt;=Info!C$1,IF(H34&lt;=Info!D$1,IF(N34="","",IF(M34="","",H34)),"Zeitraum"),"Zeitraum"),IF(D34=2, IF(H34&gt;=Info!C$2,IF(H34&lt;=Info!D$2,IF(N34="","",IF(M34="","",H34)),"Zeitraum"),"Zeitraum"),IF(N34="","",IF(M34="","",H34)))))),IF(N34="","",IF(M34="","",H34)))</f>
        <v>Sperrdatum</v>
      </c>
      <c r="G34" s="54" t="str">
        <f>IF(F34="Sperrdatum",VLOOKUP(H34,Sperrtermine4,2),IF(F34="Zeitraum",IF(D34=3,"ZR3",IF(D34=2,"ZR2","ZR1")),IF(N34="","",IF(M34="","",I34))))</f>
        <v>ZWR DHB</v>
      </c>
      <c r="H34" s="55">
        <v>45578.0</v>
      </c>
      <c r="I34" s="56">
        <v>0.5416666666666666</v>
      </c>
      <c r="J34" s="51" t="s">
        <v>56</v>
      </c>
      <c r="K34" s="58" t="s">
        <v>79</v>
      </c>
      <c r="L34" s="51" t="s">
        <v>52</v>
      </c>
      <c r="M34" s="59" t="s">
        <v>83</v>
      </c>
      <c r="N34" s="59" t="s">
        <v>60</v>
      </c>
      <c r="O34" s="60" t="s">
        <v>97</v>
      </c>
      <c r="P34" s="61"/>
      <c r="Q34" s="62" t="s">
        <v>81</v>
      </c>
      <c r="R34" s="19"/>
      <c r="S34" s="4"/>
      <c r="T34" s="4"/>
      <c r="U34" s="44"/>
      <c r="V34" s="45"/>
      <c r="W34" s="46"/>
      <c r="X34" s="44"/>
      <c r="Y34" s="44"/>
      <c r="Z34" s="47"/>
      <c r="AA34" s="48"/>
      <c r="AB34" s="49"/>
      <c r="AC34" s="4"/>
      <c r="AD34" s="44"/>
      <c r="AE34" s="4"/>
      <c r="AF34" s="4"/>
    </row>
    <row r="35">
      <c r="A35" s="5"/>
      <c r="B35" s="50" t="s">
        <v>104</v>
      </c>
      <c r="C35" s="51">
        <v>4.0</v>
      </c>
      <c r="D35" s="51">
        <f>IF(E35=""," ", IF(E35&gt;=Info!C$1,IF(E35&lt;=Info!D$1,1,IF(E35&gt;=Info!C$2,IF(E35&lt;=Info!D$2,2,3),3)),3))</f>
        <v>1</v>
      </c>
      <c r="E35" s="63">
        <v>45577.0</v>
      </c>
      <c r="F35" s="53" t="str">
        <f>IF(P35="",IF(H35="","",IF(H35=VLOOKUP(H35,Sperrtermine4,1),"Sperrdatum",IF(D35=1, IF(H35&gt;=Info!C$1,IF(H35&lt;=Info!D$1,IF(N35="","",IF(M35="","",H35)),"Zeitraum"),"Zeitraum"),IF(D35=2, IF(H35&gt;=Info!C$2,IF(H35&lt;=Info!D$2,IF(N35="","",IF(M35="","",H35)),"Zeitraum"),"Zeitraum"),IF(N35="","",IF(M35="","",H35)))))),IF(N35="","",IF(M35="","",H35)))</f>
        <v>Sperrdatum</v>
      </c>
      <c r="G35" s="54" t="str">
        <f>IF(F35="Sperrdatum",VLOOKUP(H35,Sperrtermine4,2),IF(F35="Zeitraum",IF(D35=3,"ZR3",IF(D35=2,"ZR2","ZR1")),IF(N35="","",IF(M35="","",I35))))</f>
        <v>ZWR DHB</v>
      </c>
      <c r="H35" s="55">
        <v>45578.0</v>
      </c>
      <c r="I35" s="56">
        <v>0.6666666666666666</v>
      </c>
      <c r="J35" s="57" t="str">
        <f>J6</f>
        <v>VfB Stuttgart</v>
      </c>
      <c r="K35" s="58" t="s">
        <v>79</v>
      </c>
      <c r="L35" s="57" t="str">
        <f>J8</f>
        <v>HTC Stuttgarter Kickers II</v>
      </c>
      <c r="M35" s="59" t="s">
        <v>21</v>
      </c>
      <c r="N35" s="59" t="s">
        <v>80</v>
      </c>
      <c r="O35" s="60"/>
      <c r="P35" s="61"/>
      <c r="Q35" s="62" t="s">
        <v>81</v>
      </c>
      <c r="R35" s="19"/>
      <c r="S35" s="4"/>
      <c r="T35" s="4"/>
      <c r="U35" s="44"/>
      <c r="V35" s="45"/>
      <c r="W35" s="46"/>
      <c r="X35" s="44"/>
      <c r="Y35" s="44"/>
      <c r="Z35" s="47"/>
      <c r="AA35" s="48"/>
      <c r="AB35" s="49"/>
      <c r="AC35" s="4"/>
      <c r="AD35" s="44"/>
      <c r="AE35" s="4"/>
      <c r="AF35" s="4"/>
    </row>
    <row r="36">
      <c r="A36" s="5"/>
      <c r="B36" s="50" t="s">
        <v>105</v>
      </c>
      <c r="C36" s="51">
        <v>4.0</v>
      </c>
      <c r="D36" s="51">
        <f>IF(E36=""," ", IF(E36&gt;=Info!C$1,IF(E36&lt;=Info!D$1,1,IF(E36&gt;=Info!C$2,IF(E36&lt;=Info!D$2,2,3),3)),3))</f>
        <v>1</v>
      </c>
      <c r="E36" s="63">
        <v>45577.0</v>
      </c>
      <c r="F36" s="53" t="str">
        <f>IF(P36="",IF(H36="","",IF(H36=VLOOKUP(H36,Sperrtermine4,1),"Sperrdatum",IF(D36=1, IF(H36&gt;=Info!C$1,IF(H36&lt;=Info!D$1,IF(N36="","",IF(M36="","",H36)),"Zeitraum"),"Zeitraum"),IF(D36=2, IF(H36&gt;=Info!C$2,IF(H36&lt;=Info!D$2,IF(N36="","",IF(M36="","",H36)),"Zeitraum"),"Zeitraum"),IF(N36="","",IF(M36="","",H36)))))),IF(N36="","",IF(M36="","",H36)))</f>
        <v>Sperrdatum</v>
      </c>
      <c r="G36" s="54" t="str">
        <f>IF(F36="Sperrdatum",VLOOKUP(H36,Sperrtermine4,2),IF(F36="Zeitraum",IF(D36=3,"ZR3",IF(D36=2,"ZR2","ZR1")),IF(N36="","",IF(M36="","",I36))))</f>
        <v>ZWR DHB</v>
      </c>
      <c r="H36" s="55">
        <v>45578.0</v>
      </c>
      <c r="I36" s="56">
        <v>0.5833333333333334</v>
      </c>
      <c r="J36" s="51" t="s">
        <v>46</v>
      </c>
      <c r="K36" s="58" t="s">
        <v>79</v>
      </c>
      <c r="L36" s="51" t="s">
        <v>22</v>
      </c>
      <c r="M36" s="51"/>
      <c r="N36" s="71" t="s">
        <v>50</v>
      </c>
      <c r="O36" s="60" t="s">
        <v>97</v>
      </c>
      <c r="P36" s="61"/>
      <c r="Q36" s="62" t="s">
        <v>81</v>
      </c>
      <c r="R36" s="19"/>
      <c r="S36" s="4"/>
      <c r="T36" s="4"/>
      <c r="U36" s="44"/>
      <c r="V36" s="45"/>
      <c r="W36" s="46"/>
      <c r="X36" s="44"/>
      <c r="Y36" s="44"/>
      <c r="Z36" s="47"/>
      <c r="AA36" s="48"/>
      <c r="AB36" s="49"/>
      <c r="AC36" s="4"/>
      <c r="AD36" s="44"/>
      <c r="AE36" s="4"/>
      <c r="AF36" s="4"/>
    </row>
    <row r="37">
      <c r="A37" s="5"/>
      <c r="B37" s="64" t="s">
        <v>106</v>
      </c>
      <c r="C37" s="65"/>
      <c r="D37" s="65"/>
      <c r="E37" s="65"/>
      <c r="F37" s="65"/>
      <c r="G37" s="65"/>
      <c r="H37" s="66"/>
      <c r="I37" s="66"/>
      <c r="J37" s="67" t="s">
        <v>107</v>
      </c>
      <c r="K37" s="68"/>
      <c r="L37" s="68"/>
      <c r="M37" s="66"/>
      <c r="N37" s="66"/>
      <c r="O37" s="69"/>
      <c r="P37" s="66"/>
      <c r="Q37" s="70"/>
      <c r="R37" s="19"/>
      <c r="S37" s="4"/>
      <c r="T37" s="4"/>
      <c r="U37" s="44"/>
      <c r="V37" s="45"/>
      <c r="W37" s="46"/>
      <c r="X37" s="44"/>
      <c r="Y37" s="44"/>
      <c r="Z37" s="47"/>
      <c r="AA37" s="48"/>
      <c r="AB37" s="49"/>
      <c r="AC37" s="4"/>
      <c r="AD37" s="44"/>
      <c r="AE37" s="4"/>
      <c r="AF37" s="4"/>
    </row>
    <row r="38">
      <c r="A38" s="5"/>
      <c r="B38" s="50" t="s">
        <v>108</v>
      </c>
      <c r="C38" s="51">
        <v>5.0</v>
      </c>
      <c r="D38" s="51">
        <f>IF(E38=""," ", IF(E38&gt;=Info!C$1,IF(E38&lt;=Info!D$1,1,IF(E38&gt;=Info!C$2,IF(E38&lt;=Info!D$2,2,3),3)),3))</f>
        <v>1</v>
      </c>
      <c r="E38" s="63">
        <v>45584.0</v>
      </c>
      <c r="F38" s="53" t="str">
        <f>IF(P38="",IF(H38="","",IF(H38=VLOOKUP(H38,Sperrtermine4,1),"Sperrdatum",IF(D38=1, IF(H38&gt;=Info!C$1,IF(H38&lt;=Info!D$1,IF(N38="","",IF(M38="","",H38)),"Zeitraum"),"Zeitraum"),IF(D38=2, IF(H38&gt;=Info!C$2,IF(H38&lt;=Info!D$2,IF(N38="","",IF(M38="","",H38)),"Zeitraum"),"Zeitraum"),IF(N38="","",IF(M38="","",H38)))))),IF(N38="","",IF(M38="","",H38)))</f>
        <v>Sperrdatum</v>
      </c>
      <c r="G38" s="54" t="str">
        <f>IF(F38="Sperrdatum",VLOOKUP(H38,Sperrtermine4,2),IF(F38="Zeitraum",IF(D38=3,"ZR3",IF(D38=2,"ZR2","ZR1")),IF(N38="","",IF(M38="","",I38))))</f>
        <v>DM DHB</v>
      </c>
      <c r="H38" s="55">
        <v>45584.0</v>
      </c>
      <c r="I38" s="56">
        <v>0.6666666666666666</v>
      </c>
      <c r="J38" s="57" t="str">
        <f>J8</f>
        <v>HTC Stuttgarter Kickers II</v>
      </c>
      <c r="K38" s="58" t="s">
        <v>79</v>
      </c>
      <c r="L38" s="57" t="str">
        <f t="shared" ref="L38:L39" si="3">J9</f>
        <v>SSV Ulm</v>
      </c>
      <c r="M38" s="59" t="s">
        <v>32</v>
      </c>
      <c r="N38" s="59" t="s">
        <v>38</v>
      </c>
      <c r="O38" s="60"/>
      <c r="P38" s="61"/>
      <c r="Q38" s="62" t="s">
        <v>81</v>
      </c>
      <c r="R38" s="19"/>
      <c r="S38" s="4"/>
      <c r="T38" s="4"/>
      <c r="U38" s="44"/>
      <c r="V38" s="45"/>
      <c r="W38" s="46"/>
      <c r="X38" s="44"/>
      <c r="Y38" s="44"/>
      <c r="Z38" s="47"/>
      <c r="AA38" s="48"/>
      <c r="AB38" s="49"/>
      <c r="AC38" s="4"/>
      <c r="AD38" s="44"/>
      <c r="AE38" s="4"/>
      <c r="AF38" s="4"/>
    </row>
    <row r="39">
      <c r="A39" s="5"/>
      <c r="B39" s="50" t="s">
        <v>109</v>
      </c>
      <c r="C39" s="51">
        <v>5.0</v>
      </c>
      <c r="D39" s="51">
        <f>IF(E39=""," ", IF(E39&gt;=Info!C$1,IF(E39&lt;=Info!D$1,1,IF(E39&gt;=Info!C$2,IF(E39&lt;=Info!D$2,2,3),3)),3))</f>
        <v>1</v>
      </c>
      <c r="E39" s="63">
        <v>45585.0</v>
      </c>
      <c r="F39" s="53" t="str">
        <f>IF(P39="",IF(H39="","",IF(H39=VLOOKUP(H39,Sperrtermine4,1),"Sperrdatum",IF(D39=1, IF(H39&gt;=Info!C$1,IF(H39&lt;=Info!D$1,IF(N39="","",IF(M39="","",H39)),"Zeitraum"),"Zeitraum"),IF(D39=2, IF(H39&gt;=Info!C$2,IF(H39&lt;=Info!D$2,IF(N39="","",IF(M39="","",H39)),"Zeitraum"),"Zeitraum"),IF(N39="","",IF(M39="","",H39)))))),IF(N39="","",IF(M39="","",H39)))</f>
        <v>Sperrdatum</v>
      </c>
      <c r="G39" s="54" t="str">
        <f>IF(F39="Sperrdatum",VLOOKUP(H39,Sperrtermine4,2),IF(F39="Zeitraum",IF(D39=3,"ZR3",IF(D39=2,"ZR2","ZR1")),IF(N39="","",IF(M39="","",I39))))</f>
        <v>DM DHB</v>
      </c>
      <c r="H39" s="55">
        <v>45585.0</v>
      </c>
      <c r="I39" s="56">
        <v>0.5</v>
      </c>
      <c r="J39" s="57" t="str">
        <f t="shared" ref="J39:J40" si="4">J11</f>
        <v>HC Ludwigsburg II</v>
      </c>
      <c r="K39" s="58" t="s">
        <v>79</v>
      </c>
      <c r="L39" s="57" t="str">
        <f t="shared" si="3"/>
        <v>TSG Bruchsal</v>
      </c>
      <c r="M39" s="59" t="s">
        <v>50</v>
      </c>
      <c r="N39" s="59" t="s">
        <v>44</v>
      </c>
      <c r="O39" s="60"/>
      <c r="P39" s="61"/>
      <c r="Q39" s="62" t="s">
        <v>81</v>
      </c>
      <c r="R39" s="19"/>
      <c r="S39" s="4"/>
      <c r="T39" s="4"/>
      <c r="U39" s="44"/>
      <c r="V39" s="45"/>
      <c r="W39" s="46"/>
      <c r="X39" s="44"/>
      <c r="Y39" s="44"/>
      <c r="Z39" s="47"/>
      <c r="AA39" s="48"/>
      <c r="AB39" s="49"/>
      <c r="AC39" s="4"/>
      <c r="AD39" s="44"/>
      <c r="AE39" s="4"/>
      <c r="AF39" s="4"/>
    </row>
    <row r="40">
      <c r="A40" s="5"/>
      <c r="B40" s="50" t="s">
        <v>110</v>
      </c>
      <c r="C40" s="51">
        <v>5.0</v>
      </c>
      <c r="D40" s="51">
        <f>IF(E40=""," ", IF(E40&gt;=Info!C$1,IF(E40&lt;=Info!D$1,1,IF(E40&gt;=Info!C$2,IF(E40&lt;=Info!D$2,2,3),3)),3))</f>
        <v>1</v>
      </c>
      <c r="E40" s="63">
        <v>45585.0</v>
      </c>
      <c r="F40" s="53" t="str">
        <f>IF(P40="",IF(H40="","",IF(H40=VLOOKUP(H40,Sperrtermine4,1),"Sperrdatum",IF(D40=1, IF(H40&gt;=Info!C$1,IF(H40&lt;=Info!D$1,IF(N40="","",IF(M40="","",H40)),"Zeitraum"),"Zeitraum"),IF(D40=2, IF(H40&gt;=Info!C$2,IF(H40&lt;=Info!D$2,IF(N40="","",IF(M40="","",H40)),"Zeitraum"),"Zeitraum"),IF(N40="","",IF(M40="","",H40)))))),IF(N40="","",IF(M40="","",H40)))</f>
        <v>Sperrdatum</v>
      </c>
      <c r="G40" s="54" t="str">
        <f>IF(F40="Sperrdatum",VLOOKUP(H40,Sperrtermine4,2),IF(F40="Zeitraum",IF(D40=3,"ZR3",IF(D40=2,"ZR2","ZR1")),IF(N40="","",IF(M40="","",I40))))</f>
        <v>DM DHB</v>
      </c>
      <c r="H40" s="55">
        <v>45585.0</v>
      </c>
      <c r="I40" s="56">
        <v>0.4583333333333333</v>
      </c>
      <c r="J40" s="57" t="str">
        <f t="shared" si="4"/>
        <v>Freiburger FT</v>
      </c>
      <c r="K40" s="58" t="s">
        <v>79</v>
      </c>
      <c r="L40" s="57" t="str">
        <f>J6</f>
        <v>VfB Stuttgart</v>
      </c>
      <c r="M40" s="59" t="s">
        <v>111</v>
      </c>
      <c r="N40" s="59" t="s">
        <v>21</v>
      </c>
      <c r="O40" s="60"/>
      <c r="P40" s="61"/>
      <c r="Q40" s="62" t="s">
        <v>81</v>
      </c>
      <c r="R40" s="19"/>
      <c r="S40" s="4"/>
      <c r="T40" s="4"/>
      <c r="U40" s="44"/>
      <c r="V40" s="45"/>
      <c r="W40" s="46"/>
      <c r="X40" s="44"/>
      <c r="Y40" s="44"/>
      <c r="Z40" s="47"/>
      <c r="AA40" s="48"/>
      <c r="AB40" s="49"/>
      <c r="AC40" s="4"/>
      <c r="AD40" s="44"/>
      <c r="AE40" s="4"/>
      <c r="AF40" s="4"/>
    </row>
    <row r="41">
      <c r="A41" s="5"/>
      <c r="B41" s="50" t="s">
        <v>112</v>
      </c>
      <c r="C41" s="51">
        <v>5.0</v>
      </c>
      <c r="D41" s="51">
        <f>IF(E41=""," ", IF(E41&gt;=Info!C$1,IF(E41&lt;=Info!D$1,1,IF(E41&gt;=Info!C$2,IF(E41&lt;=Info!D$2,2,3),3)),3))</f>
        <v>1</v>
      </c>
      <c r="E41" s="63">
        <v>45584.0</v>
      </c>
      <c r="F41" s="53" t="str">
        <f>IF(P41="",IF(H41="","",IF(H41=VLOOKUP(H41,Sperrtermine4,1),"Sperrdatum",IF(D41=1, IF(H41&gt;=Info!C$1,IF(H41&lt;=Info!D$1,IF(N41="","",IF(M41="","",H41)),"Zeitraum"),"Zeitraum"),IF(D41=2, IF(H41&gt;=Info!C$2,IF(H41&lt;=Info!D$2,IF(N41="","",IF(M41="","",H41)),"Zeitraum"),"Zeitraum"),IF(N41="","",IF(M41="","",H41)))))),IF(N41="","",IF(M41="","",H41)))</f>
        <v>Sperrdatum</v>
      </c>
      <c r="G41" s="54" t="str">
        <f>IF(F41="Sperrdatum",VLOOKUP(H41,Sperrtermine4,2),IF(F41="Zeitraum",IF(D41=3,"ZR3",IF(D41=2,"ZR2","ZR1")),IF(N41="","",IF(M41="","",I41))))</f>
        <v>DM DHB</v>
      </c>
      <c r="H41" s="55">
        <v>45585.0</v>
      </c>
      <c r="I41" s="56">
        <v>0.5833333333333334</v>
      </c>
      <c r="J41" s="51" t="s">
        <v>22</v>
      </c>
      <c r="K41" s="58" t="s">
        <v>79</v>
      </c>
      <c r="L41" s="51" t="s">
        <v>56</v>
      </c>
      <c r="M41" s="59" t="s">
        <v>60</v>
      </c>
      <c r="N41" s="59" t="s">
        <v>26</v>
      </c>
      <c r="O41" s="60" t="s">
        <v>97</v>
      </c>
      <c r="P41" s="61"/>
      <c r="Q41" s="62" t="s">
        <v>81</v>
      </c>
      <c r="R41" s="19"/>
      <c r="S41" s="4"/>
      <c r="T41" s="4"/>
      <c r="U41" s="44"/>
      <c r="V41" s="45"/>
      <c r="W41" s="46"/>
      <c r="X41" s="44"/>
      <c r="Y41" s="44"/>
      <c r="Z41" s="47"/>
      <c r="AA41" s="48"/>
      <c r="AB41" s="49"/>
      <c r="AC41" s="4"/>
      <c r="AD41" s="44"/>
      <c r="AE41" s="4"/>
      <c r="AF41" s="4"/>
    </row>
    <row r="42">
      <c r="A42" s="5"/>
      <c r="B42" s="64" t="s">
        <v>113</v>
      </c>
      <c r="C42" s="65"/>
      <c r="D42" s="65"/>
      <c r="E42" s="65"/>
      <c r="F42" s="65"/>
      <c r="G42" s="65"/>
      <c r="H42" s="66"/>
      <c r="I42" s="66"/>
      <c r="J42" s="67" t="s">
        <v>114</v>
      </c>
      <c r="K42" s="68"/>
      <c r="L42" s="68"/>
      <c r="M42" s="66"/>
      <c r="N42" s="66"/>
      <c r="O42" s="69"/>
      <c r="P42" s="66"/>
      <c r="Q42" s="70"/>
      <c r="R42" s="19"/>
      <c r="S42" s="4"/>
      <c r="T42" s="4"/>
      <c r="U42" s="44"/>
      <c r="V42" s="45"/>
      <c r="W42" s="46"/>
      <c r="X42" s="44"/>
      <c r="Y42" s="44"/>
      <c r="Z42" s="47"/>
      <c r="AA42" s="48"/>
      <c r="AB42" s="49"/>
      <c r="AC42" s="4"/>
      <c r="AD42" s="44"/>
      <c r="AE42" s="4"/>
      <c r="AF42" s="4"/>
    </row>
    <row r="43">
      <c r="A43" s="5"/>
      <c r="B43" s="50" t="s">
        <v>115</v>
      </c>
      <c r="C43" s="51">
        <v>6.0</v>
      </c>
      <c r="D43" s="51">
        <f>IF(E43=""," ", IF(E43&gt;=Info!C$1,IF(E43&lt;=Info!D$1,1,IF(E43&gt;=Info!C$2,IF(E43&lt;=Info!D$2,2,3),3)),3))</f>
        <v>2</v>
      </c>
      <c r="E43" s="63">
        <v>45781.0</v>
      </c>
      <c r="F43" s="53">
        <f>IF(P43="",IF(H43="","",IF(H43=VLOOKUP(H43,Sperrtermine4,1),"Sperrdatum",IF(D43=1, IF(H43&gt;=Info!C$1,IF(H43&lt;=Info!D$1,IF(N43="","",IF(M43="","",H43)),"Zeitraum"),"Zeitraum"),IF(D43=2, IF(H43&gt;=Info!C$2,IF(H43&lt;=Info!D$2,IF(N43="","",IF(M43="","",H43)),"Zeitraum"),"Zeitraum"),IF(N43="","",IF(M43="","",H43)))))),IF(N43="","",IF(M43="","",H43)))</f>
        <v>45781</v>
      </c>
      <c r="G43" s="54">
        <f>IF(F43="Sperrdatum",VLOOKUP(H43,Sperrtermine4,2),IF(F43="Zeitraum",IF(D43=3,"ZR3",IF(D43=2,"ZR2","ZR1")),IF(N43="","",IF(M43="","",I43))))</f>
        <v>0.7083333333</v>
      </c>
      <c r="H43" s="55">
        <v>45781.0</v>
      </c>
      <c r="I43" s="56">
        <v>0.7083333333333334</v>
      </c>
      <c r="J43" s="57" t="str">
        <f>J9</f>
        <v>SSV Ulm</v>
      </c>
      <c r="K43" s="58" t="s">
        <v>79</v>
      </c>
      <c r="L43" s="57" t="str">
        <f>J7</f>
        <v>Karlsruher TV</v>
      </c>
      <c r="M43" s="59" t="s">
        <v>38</v>
      </c>
      <c r="N43" s="59" t="s">
        <v>26</v>
      </c>
      <c r="O43" s="60"/>
      <c r="P43" s="61"/>
      <c r="Q43" s="62" t="s">
        <v>81</v>
      </c>
      <c r="R43" s="19"/>
      <c r="S43" s="4"/>
      <c r="T43" s="4"/>
      <c r="U43" s="44"/>
      <c r="V43" s="45"/>
      <c r="W43" s="46"/>
      <c r="X43" s="44"/>
      <c r="Y43" s="44"/>
      <c r="Z43" s="47"/>
      <c r="AA43" s="48"/>
      <c r="AB43" s="49"/>
      <c r="AC43" s="4"/>
      <c r="AD43" s="44"/>
      <c r="AE43" s="4"/>
      <c r="AF43" s="4"/>
    </row>
    <row r="44">
      <c r="A44" s="5"/>
      <c r="B44" s="50" t="s">
        <v>116</v>
      </c>
      <c r="C44" s="51">
        <v>6.0</v>
      </c>
      <c r="D44" s="51">
        <f>IF(E44=""," ", IF(E44&gt;=Info!C$1,IF(E44&lt;=Info!D$1,1,IF(E44&gt;=Info!C$2,IF(E44&lt;=Info!D$2,2,3),3)),3))</f>
        <v>2</v>
      </c>
      <c r="E44" s="63">
        <v>45780.0</v>
      </c>
      <c r="F44" s="53">
        <f>IF(P44="",IF(H44="","",IF(H44=VLOOKUP(H44,Sperrtermine4,1),"Sperrdatum",IF(D44=1, IF(H44&gt;=Info!C$1,IF(H44&lt;=Info!D$1,IF(N44="","",IF(M44="","",H44)),"Zeitraum"),"Zeitraum"),IF(D44=2, IF(H44&gt;=Info!C$2,IF(H44&lt;=Info!D$2,IF(N44="","",IF(M44="","",H44)),"Zeitraum"),"Zeitraum"),IF(N44="","",IF(M44="","",H44)))))),IF(N44="","",IF(M44="","",H44)))</f>
        <v>45780</v>
      </c>
      <c r="G44" s="54">
        <f>IF(F44="Sperrdatum",VLOOKUP(H44,Sperrtermine4,2),IF(F44="Zeitraum",IF(D44=3,"ZR3",IF(D44=2,"ZR2","ZR1")),IF(N44="","",IF(M44="","",I44))))</f>
        <v>0.7291666667</v>
      </c>
      <c r="H44" s="55">
        <v>45780.0</v>
      </c>
      <c r="I44" s="56">
        <v>0.7291666666666666</v>
      </c>
      <c r="J44" s="57" t="str">
        <f>J12</f>
        <v>Freiburger FT</v>
      </c>
      <c r="K44" s="58" t="s">
        <v>79</v>
      </c>
      <c r="L44" s="57" t="str">
        <f>J11</f>
        <v>HC Ludwigsburg II</v>
      </c>
      <c r="M44" s="59" t="s">
        <v>83</v>
      </c>
      <c r="N44" s="59" t="s">
        <v>50</v>
      </c>
      <c r="O44" s="60"/>
      <c r="P44" s="61"/>
      <c r="Q44" s="62" t="s">
        <v>81</v>
      </c>
      <c r="R44" s="19"/>
      <c r="S44" s="4"/>
      <c r="T44" s="4"/>
      <c r="U44" s="44"/>
      <c r="V44" s="45"/>
      <c r="W44" s="46"/>
      <c r="X44" s="44"/>
      <c r="Y44" s="44"/>
      <c r="Z44" s="47"/>
      <c r="AA44" s="48"/>
      <c r="AB44" s="49"/>
      <c r="AC44" s="4"/>
      <c r="AD44" s="44"/>
      <c r="AE44" s="4"/>
      <c r="AF44" s="4"/>
    </row>
    <row r="45">
      <c r="A45" s="5"/>
      <c r="B45" s="50" t="s">
        <v>117</v>
      </c>
      <c r="C45" s="51">
        <v>6.0</v>
      </c>
      <c r="D45" s="51">
        <f>IF(E45=""," ", IF(E45&gt;=Info!C$1,IF(E45&lt;=Info!D$1,1,IF(E45&gt;=Info!C$2,IF(E45&lt;=Info!D$2,2,3),3)),3))</f>
        <v>2</v>
      </c>
      <c r="E45" s="63">
        <v>45780.0</v>
      </c>
      <c r="F45" s="53">
        <f>IF(P45="",IF(H45="","",IF(H45=VLOOKUP(H45,Sperrtermine4,1),"Sperrdatum",IF(D45=1, IF(H45&gt;=Info!C$1,IF(H45&lt;=Info!D$1,IF(N45="","",IF(M45="","",H45)),"Zeitraum"),"Zeitraum"),IF(D45=2, IF(H45&gt;=Info!C$2,IF(H45&lt;=Info!D$2,IF(N45="","",IF(M45="","",H45)),"Zeitraum"),"Zeitraum"),IF(N45="","",IF(M45="","",H45)))))),IF(N45="","",IF(M45="","",H45)))</f>
        <v>45780</v>
      </c>
      <c r="G45" s="54">
        <f>IF(F45="Sperrdatum",VLOOKUP(H45,Sperrtermine4,2),IF(F45="Zeitraum",IF(D45=3,"ZR3",IF(D45=2,"ZR2","ZR1")),IF(N45="","",IF(M45="","",I45))))</f>
        <v>0.6666666667</v>
      </c>
      <c r="H45" s="55">
        <v>45780.0</v>
      </c>
      <c r="I45" s="56">
        <v>0.6666666666666666</v>
      </c>
      <c r="J45" s="57" t="str">
        <f>J8</f>
        <v>HTC Stuttgarter Kickers II</v>
      </c>
      <c r="K45" s="58" t="s">
        <v>79</v>
      </c>
      <c r="L45" s="57" t="str">
        <f>J13</f>
        <v>HC Konstanz</v>
      </c>
      <c r="M45" s="59" t="s">
        <v>32</v>
      </c>
      <c r="N45" s="59" t="s">
        <v>60</v>
      </c>
      <c r="O45" s="60"/>
      <c r="P45" s="61"/>
      <c r="Q45" s="62" t="s">
        <v>81</v>
      </c>
      <c r="R45" s="19"/>
      <c r="S45" s="4"/>
      <c r="T45" s="4"/>
      <c r="U45" s="44"/>
      <c r="V45" s="45"/>
      <c r="W45" s="46"/>
      <c r="X45" s="44"/>
      <c r="Y45" s="44"/>
      <c r="Z45" s="47"/>
      <c r="AA45" s="48"/>
      <c r="AB45" s="49"/>
      <c r="AC45" s="4"/>
      <c r="AD45" s="44"/>
      <c r="AE45" s="4"/>
      <c r="AF45" s="4"/>
    </row>
    <row r="46">
      <c r="A46" s="5"/>
      <c r="B46" s="50" t="s">
        <v>118</v>
      </c>
      <c r="C46" s="51">
        <v>6.0</v>
      </c>
      <c r="D46" s="51">
        <f>IF(E46=""," ", IF(E46&gt;=Info!C$1,IF(E46&lt;=Info!D$1,1,IF(E46&gt;=Info!C$2,IF(E46&lt;=Info!D$2,2,3),3)),3))</f>
        <v>2</v>
      </c>
      <c r="E46" s="63">
        <v>45781.0</v>
      </c>
      <c r="F46" s="53">
        <f>IF(P46="",IF(H46="","",IF(H46=VLOOKUP(H46,Sperrtermine4,1),"Sperrdatum",IF(D46=1, IF(H46&gt;=Info!C$1,IF(H46&lt;=Info!D$1,IF(N46="","",IF(M46="","",H46)),"Zeitraum"),"Zeitraum"),IF(D46=2, IF(H46&gt;=Info!C$2,IF(H46&lt;=Info!D$2,IF(N46="","",IF(M46="","",H46)),"Zeitraum"),"Zeitraum"),IF(N46="","",IF(M46="","",H46)))))),IF(N46="","",IF(M46="","",H46)))</f>
        <v>45781</v>
      </c>
      <c r="G46" s="54">
        <f>IF(F46="Sperrdatum",VLOOKUP(H46,Sperrtermine4,2),IF(F46="Zeitraum",IF(D46=3,"ZR3",IF(D46=2,"ZR2","ZR1")),IF(N46="","",IF(M46="","",I46))))</f>
        <v>0.4583333333</v>
      </c>
      <c r="H46" s="55">
        <v>45781.0</v>
      </c>
      <c r="I46" s="56">
        <v>0.4583333333333333</v>
      </c>
      <c r="J46" s="57" t="str">
        <f>J6</f>
        <v>VfB Stuttgart</v>
      </c>
      <c r="K46" s="58" t="s">
        <v>79</v>
      </c>
      <c r="L46" s="57" t="str">
        <f>J10</f>
        <v>TSG Bruchsal</v>
      </c>
      <c r="M46" s="59" t="s">
        <v>21</v>
      </c>
      <c r="N46" s="59" t="s">
        <v>44</v>
      </c>
      <c r="O46" s="60"/>
      <c r="P46" s="61"/>
      <c r="Q46" s="62" t="s">
        <v>81</v>
      </c>
      <c r="R46" s="19"/>
      <c r="S46" s="4"/>
      <c r="T46" s="4"/>
      <c r="U46" s="44"/>
      <c r="V46" s="45"/>
      <c r="W46" s="46"/>
      <c r="X46" s="44"/>
      <c r="Y46" s="44"/>
      <c r="Z46" s="47"/>
      <c r="AA46" s="48"/>
      <c r="AB46" s="49"/>
      <c r="AC46" s="4"/>
      <c r="AD46" s="44"/>
      <c r="AE46" s="4"/>
      <c r="AF46" s="4"/>
    </row>
    <row r="47">
      <c r="A47" s="5"/>
      <c r="B47" s="64" t="s">
        <v>119</v>
      </c>
      <c r="C47" s="65"/>
      <c r="D47" s="65"/>
      <c r="E47" s="65"/>
      <c r="F47" s="65"/>
      <c r="G47" s="65"/>
      <c r="H47" s="66"/>
      <c r="I47" s="66"/>
      <c r="J47" s="67" t="s">
        <v>120</v>
      </c>
      <c r="K47" s="68"/>
      <c r="L47" s="68"/>
      <c r="M47" s="66"/>
      <c r="N47" s="66"/>
      <c r="O47" s="69"/>
      <c r="P47" s="66"/>
      <c r="Q47" s="70"/>
      <c r="R47" s="19"/>
      <c r="S47" s="4"/>
      <c r="T47" s="4"/>
      <c r="U47" s="44"/>
      <c r="V47" s="45"/>
      <c r="W47" s="46"/>
      <c r="X47" s="44"/>
      <c r="Y47" s="44"/>
      <c r="Z47" s="47"/>
      <c r="AA47" s="48"/>
      <c r="AB47" s="49"/>
      <c r="AC47" s="4"/>
      <c r="AD47" s="44"/>
      <c r="AE47" s="4"/>
      <c r="AF47" s="4"/>
    </row>
    <row r="48">
      <c r="A48" s="5"/>
      <c r="B48" s="50" t="s">
        <v>121</v>
      </c>
      <c r="C48" s="51">
        <v>7.0</v>
      </c>
      <c r="D48" s="51">
        <f>IF(E48=""," ", IF(E48&gt;=Info!C$1,IF(E48&lt;=Info!D$1,1,IF(E48&gt;=Info!C$2,IF(E48&lt;=Info!D$2,2,3),3)),3))</f>
        <v>2</v>
      </c>
      <c r="E48" s="63">
        <v>45787.0</v>
      </c>
      <c r="F48" s="53">
        <f>IF(P48="",IF(H48="","",IF(H48=VLOOKUP(H48,Sperrtermine4,1),"Sperrdatum",IF(D48=1, IF(H48&gt;=Info!C$1,IF(H48&lt;=Info!D$1,IF(N48="","",IF(M48="","",H48)),"Zeitraum"),"Zeitraum"),IF(D48=2, IF(H48&gt;=Info!C$2,IF(H48&lt;=Info!D$2,IF(N48="","",IF(M48="","",H48)),"Zeitraum"),"Zeitraum"),IF(N48="","",IF(M48="","",H48)))))),IF(N48="","",IF(M48="","",H48)))</f>
        <v>45787</v>
      </c>
      <c r="G48" s="54">
        <f>IF(F48="Sperrdatum",VLOOKUP(H48,Sperrtermine4,2),IF(F48="Zeitraum",IF(D48=3,"ZR3",IF(D48=2,"ZR2","ZR1")),IF(N48="","",IF(M48="","",I48))))</f>
        <v>0.6666666667</v>
      </c>
      <c r="H48" s="55">
        <v>45787.0</v>
      </c>
      <c r="I48" s="56">
        <v>0.6666666666666666</v>
      </c>
      <c r="J48" s="57" t="str">
        <f>J10</f>
        <v>TSG Bruchsal</v>
      </c>
      <c r="K48" s="58" t="s">
        <v>79</v>
      </c>
      <c r="L48" s="57" t="str">
        <f>J8</f>
        <v>HTC Stuttgarter Kickers II</v>
      </c>
      <c r="M48" s="59" t="s">
        <v>44</v>
      </c>
      <c r="N48" s="59" t="s">
        <v>80</v>
      </c>
      <c r="O48" s="60"/>
      <c r="P48" s="61"/>
      <c r="Q48" s="62" t="s">
        <v>81</v>
      </c>
      <c r="R48" s="19"/>
      <c r="S48" s="4"/>
      <c r="T48" s="4"/>
      <c r="U48" s="44"/>
      <c r="V48" s="45"/>
      <c r="W48" s="46"/>
      <c r="X48" s="44"/>
      <c r="Y48" s="44"/>
      <c r="Z48" s="47"/>
      <c r="AA48" s="48"/>
      <c r="AB48" s="49"/>
      <c r="AC48" s="4"/>
      <c r="AD48" s="44"/>
      <c r="AE48" s="4"/>
      <c r="AF48" s="4"/>
    </row>
    <row r="49">
      <c r="A49" s="5"/>
      <c r="B49" s="50" t="s">
        <v>122</v>
      </c>
      <c r="C49" s="51">
        <v>7.0</v>
      </c>
      <c r="D49" s="51">
        <f>IF(E49=""," ", IF(E49&gt;=Info!C$1,IF(E49&lt;=Info!D$1,1,IF(E49&gt;=Info!C$2,IF(E49&lt;=Info!D$2,2,3),3)),3))</f>
        <v>2</v>
      </c>
      <c r="E49" s="63">
        <v>45787.0</v>
      </c>
      <c r="F49" s="53">
        <f>IF(P49="",IF(H49="","",IF(H49=VLOOKUP(H49,Sperrtermine4,1),"Sperrdatum",IF(D49=1, IF(H49&gt;=Info!C$1,IF(H49&lt;=Info!D$1,IF(N49="","",IF(M49="","",H49)),"Zeitraum"),"Zeitraum"),IF(D49=2, IF(H49&gt;=Info!C$2,IF(H49&lt;=Info!D$2,IF(N49="","",IF(M49="","",H49)),"Zeitraum"),"Zeitraum"),IF(N49="","",IF(M49="","",H49)))))),IF(N49="","",IF(M49="","",H49)))</f>
        <v>45788</v>
      </c>
      <c r="G49" s="54">
        <f>IF(F49="Sperrdatum",VLOOKUP(H49,Sperrtermine4,2),IF(F49="Zeitraum",IF(D49=3,"ZR3",IF(D49=2,"ZR2","ZR1")),IF(N49="","",IF(M49="","",I49))))</f>
        <v>0.4583333333</v>
      </c>
      <c r="H49" s="55">
        <v>45788.0</v>
      </c>
      <c r="I49" s="56">
        <v>0.4583333333333333</v>
      </c>
      <c r="J49" s="51" t="s">
        <v>123</v>
      </c>
      <c r="K49" s="58" t="s">
        <v>79</v>
      </c>
      <c r="L49" s="51" t="s">
        <v>46</v>
      </c>
      <c r="M49" s="59" t="s">
        <v>21</v>
      </c>
      <c r="N49" s="59" t="s">
        <v>50</v>
      </c>
      <c r="O49" s="60" t="s">
        <v>97</v>
      </c>
      <c r="P49" s="61"/>
      <c r="Q49" s="62" t="s">
        <v>81</v>
      </c>
      <c r="R49" s="19"/>
      <c r="S49" s="4"/>
      <c r="T49" s="4"/>
      <c r="U49" s="44"/>
      <c r="V49" s="45"/>
      <c r="W49" s="46"/>
      <c r="X49" s="44"/>
      <c r="Y49" s="44"/>
      <c r="Z49" s="47"/>
      <c r="AA49" s="48"/>
      <c r="AB49" s="49"/>
      <c r="AC49" s="4"/>
      <c r="AD49" s="44"/>
      <c r="AE49" s="4"/>
      <c r="AF49" s="4"/>
    </row>
    <row r="50">
      <c r="A50" s="5"/>
      <c r="B50" s="50" t="s">
        <v>124</v>
      </c>
      <c r="C50" s="51">
        <v>7.0</v>
      </c>
      <c r="D50" s="51">
        <f>IF(E50=""," ", IF(E50&gt;=Info!C$1,IF(E50&lt;=Info!D$1,1,IF(E50&gt;=Info!C$2,IF(E50&lt;=Info!D$2,2,3),3)),3))</f>
        <v>2</v>
      </c>
      <c r="E50" s="63">
        <v>45787.0</v>
      </c>
      <c r="F50" s="53">
        <f>IF(P50="",IF(H50="","",IF(H50=VLOOKUP(H50,Sperrtermine4,1),"Sperrdatum",IF(D50=1, IF(H50&gt;=Info!C$1,IF(H50&lt;=Info!D$1,IF(O50="","",IF(M50="","",H50)),"Zeitraum"),"Zeitraum"),IF(D50=2, IF(H50&gt;=Info!C$2,IF(H50&lt;=Info!D$2,IF(O50="","",IF(M50="","",H50)),"Zeitraum"),"Zeitraum"),IF(O50="","",IF(M50="","",H50)))))),IF(O50="","",IF(M50="","",H50)))</f>
        <v>45788</v>
      </c>
      <c r="G50" s="54">
        <f>IF(F50="Sperrdatum",VLOOKUP(H50,Sperrtermine4,2),IF(F50="Zeitraum",IF(D50=3,"ZR3",IF(D50=2,"ZR2","ZR1")),IF(O50="","",IF(M50="","",I50))))</f>
        <v>0.5416666667</v>
      </c>
      <c r="H50" s="55">
        <v>45788.0</v>
      </c>
      <c r="I50" s="56">
        <v>0.5416666666666666</v>
      </c>
      <c r="J50" s="57" t="str">
        <f>J13</f>
        <v>HC Konstanz</v>
      </c>
      <c r="K50" s="58" t="s">
        <v>79</v>
      </c>
      <c r="L50" s="57" t="str">
        <f>J9</f>
        <v>SSV Ulm</v>
      </c>
      <c r="M50" s="59" t="s">
        <v>60</v>
      </c>
      <c r="N50" s="60" t="s">
        <v>97</v>
      </c>
      <c r="O50" s="59" t="s">
        <v>97</v>
      </c>
      <c r="P50" s="61"/>
      <c r="Q50" s="62" t="s">
        <v>81</v>
      </c>
      <c r="R50" s="19"/>
      <c r="S50" s="4"/>
      <c r="T50" s="4"/>
      <c r="U50" s="44"/>
      <c r="V50" s="45"/>
      <c r="W50" s="46"/>
      <c r="X50" s="44"/>
      <c r="Y50" s="44"/>
      <c r="Z50" s="47"/>
      <c r="AA50" s="48"/>
      <c r="AB50" s="49"/>
      <c r="AC50" s="4"/>
      <c r="AD50" s="44"/>
      <c r="AE50" s="4"/>
      <c r="AF50" s="4"/>
    </row>
    <row r="51">
      <c r="A51" s="5"/>
      <c r="B51" s="50" t="s">
        <v>125</v>
      </c>
      <c r="C51" s="51">
        <v>7.0</v>
      </c>
      <c r="D51" s="51">
        <f>IF(E51=""," ", IF(E51&gt;=Info!C$1,IF(E51&lt;=Info!D$1,1,IF(E51&gt;=Info!C$2,IF(E51&lt;=Info!D$2,2,3),3)),3))</f>
        <v>2</v>
      </c>
      <c r="E51" s="63">
        <v>45787.0</v>
      </c>
      <c r="F51" s="53">
        <f>IF(P51="",IF(H51="","",IF(H51=VLOOKUP(H51,Sperrtermine4,1),"Sperrdatum",IF(D51=1, IF(H51&gt;=Info!C$1,IF(H51&lt;=Info!D$1,IF(N51="","",IF(M51="","",H51)),"Zeitraum"),"Zeitraum"),IF(D51=2, IF(H51&gt;=Info!C$2,IF(H51&lt;=Info!D$2,IF(N51="","",IF(M51="","",H51)),"Zeitraum"),"Zeitraum"),IF(N51="","",IF(M51="","",H51)))))),IF(N51="","",IF(M51="","",H51)))</f>
        <v>45787</v>
      </c>
      <c r="G51" s="54">
        <f>IF(F51="Sperrdatum",VLOOKUP(H51,Sperrtermine4,2),IF(F51="Zeitraum",IF(D51=3,"ZR3",IF(D51=2,"ZR2","ZR1")),IF(N51="","",IF(M51="","",I51))))</f>
        <v>0.75</v>
      </c>
      <c r="H51" s="55">
        <v>45787.0</v>
      </c>
      <c r="I51" s="56">
        <v>0.75</v>
      </c>
      <c r="J51" s="57" t="str">
        <f>J7</f>
        <v>Karlsruher TV</v>
      </c>
      <c r="K51" s="58" t="s">
        <v>79</v>
      </c>
      <c r="L51" s="57" t="str">
        <f>J12</f>
        <v>Freiburger FT</v>
      </c>
      <c r="M51" s="59" t="s">
        <v>26</v>
      </c>
      <c r="N51" s="59" t="s">
        <v>111</v>
      </c>
      <c r="O51" s="60"/>
      <c r="P51" s="61"/>
      <c r="Q51" s="62" t="s">
        <v>81</v>
      </c>
      <c r="R51" s="19"/>
      <c r="S51" s="4"/>
      <c r="T51" s="4"/>
      <c r="U51" s="44"/>
      <c r="V51" s="45"/>
      <c r="W51" s="46"/>
      <c r="X51" s="44"/>
      <c r="Y51" s="44"/>
      <c r="Z51" s="47"/>
      <c r="AA51" s="48"/>
      <c r="AB51" s="49"/>
      <c r="AC51" s="4"/>
      <c r="AD51" s="44"/>
      <c r="AE51" s="4"/>
      <c r="AF51" s="4"/>
    </row>
    <row r="52">
      <c r="A52" s="5"/>
      <c r="B52" s="64" t="s">
        <v>126</v>
      </c>
      <c r="C52" s="65"/>
      <c r="D52" s="65"/>
      <c r="E52" s="65"/>
      <c r="F52" s="65"/>
      <c r="G52" s="65"/>
      <c r="H52" s="66"/>
      <c r="I52" s="66"/>
      <c r="J52" s="67" t="s">
        <v>127</v>
      </c>
      <c r="K52" s="68"/>
      <c r="L52" s="68"/>
      <c r="M52" s="66"/>
      <c r="N52" s="66"/>
      <c r="O52" s="69"/>
      <c r="P52" s="66"/>
      <c r="Q52" s="70"/>
      <c r="R52" s="19"/>
      <c r="S52" s="4"/>
      <c r="T52" s="4"/>
      <c r="U52" s="44"/>
      <c r="V52" s="45"/>
      <c r="W52" s="46"/>
      <c r="X52" s="44"/>
      <c r="Y52" s="44"/>
      <c r="Z52" s="47"/>
      <c r="AA52" s="48"/>
      <c r="AB52" s="49"/>
      <c r="AC52" s="4"/>
      <c r="AD52" s="44"/>
      <c r="AE52" s="4"/>
      <c r="AF52" s="4"/>
    </row>
    <row r="53">
      <c r="A53" s="5"/>
      <c r="B53" s="50" t="s">
        <v>128</v>
      </c>
      <c r="C53" s="51">
        <v>8.0</v>
      </c>
      <c r="D53" s="51">
        <f>IF(E53=""," ", IF(E53&gt;=Info!C$1,IF(E53&lt;=Info!D$1,1,IF(E53&gt;=Info!C$2,IF(E53&lt;=Info!D$2,2,3),3)),3))</f>
        <v>2</v>
      </c>
      <c r="E53" s="63">
        <v>45778.0</v>
      </c>
      <c r="F53" s="53">
        <f>IF(P53="",IF(H53="","",IF(H53=VLOOKUP(H53,Sperrtermine4,1),"Sperrdatum",IF(D53=1, IF(H53&gt;=Info!C$1,IF(H53&lt;=Info!D$1,IF(N53="","",IF(M53="","",H53)),"Zeitraum"),"Zeitraum"),IF(D53=2, IF(H53&gt;=Info!C$2,IF(H53&lt;=Info!D$2,IF(N53="","",IF(M53="","",H53)),"Zeitraum"),"Zeitraum"),IF(N53="","",IF(M53="","",H53)))))),IF(N53="","",IF(M53="","",H53)))</f>
        <v>45794</v>
      </c>
      <c r="G53" s="54">
        <f>IF(F53="Sperrdatum",VLOOKUP(H53,Sperrtermine4,2),IF(F53="Zeitraum",IF(D53=3,"ZR3",IF(D53=2,"ZR2","ZR1")),IF(N53="","",IF(M53="","",I53))))</f>
        <v>0.7083333333</v>
      </c>
      <c r="H53" s="55">
        <v>45794.0</v>
      </c>
      <c r="I53" s="56">
        <v>0.7083333333333334</v>
      </c>
      <c r="J53" s="57" t="str">
        <f>J8</f>
        <v>HTC Stuttgarter Kickers II</v>
      </c>
      <c r="K53" s="58" t="s">
        <v>79</v>
      </c>
      <c r="L53" s="57" t="str">
        <f>J7</f>
        <v>Karlsruher TV</v>
      </c>
      <c r="M53" s="59" t="s">
        <v>32</v>
      </c>
      <c r="N53" s="59" t="s">
        <v>26</v>
      </c>
      <c r="O53" s="60"/>
      <c r="P53" s="61"/>
      <c r="Q53" s="62" t="s">
        <v>81</v>
      </c>
      <c r="R53" s="19"/>
      <c r="S53" s="4"/>
      <c r="T53" s="4"/>
      <c r="U53" s="44"/>
      <c r="V53" s="45"/>
      <c r="W53" s="46"/>
      <c r="X53" s="44"/>
      <c r="Y53" s="44"/>
      <c r="Z53" s="47"/>
      <c r="AA53" s="48"/>
      <c r="AB53" s="49"/>
      <c r="AC53" s="4"/>
      <c r="AD53" s="44"/>
      <c r="AE53" s="4"/>
      <c r="AF53" s="4"/>
    </row>
    <row r="54">
      <c r="A54" s="5"/>
      <c r="B54" s="50" t="s">
        <v>129</v>
      </c>
      <c r="C54" s="51">
        <v>8.0</v>
      </c>
      <c r="D54" s="51">
        <f>IF(E54=""," ", IF(E54&gt;=Info!C$1,IF(E54&lt;=Info!D$1,1,IF(E54&gt;=Info!C$2,IF(E54&lt;=Info!D$2,2,3),3)),3))</f>
        <v>2</v>
      </c>
      <c r="E54" s="63">
        <v>45778.0</v>
      </c>
      <c r="F54" s="53">
        <f>IF(P54="",IF(H54="","",IF(H54=VLOOKUP(H54,Sperrtermine4,1),"Sperrdatum",IF(D54=1, IF(H54&gt;=Info!C$1,IF(H54&lt;=Info!D$1,IF(N54="","",IF(M54="","",H54)),"Zeitraum"),"Zeitraum"),IF(D54=2, IF(H54&gt;=Info!C$2,IF(H54&lt;=Info!D$2,IF(N54="","",IF(M54="","",H54)),"Zeitraum"),"Zeitraum"),IF(N54="","",IF(M54="","",H54)))))),IF(N54="","",IF(M54="","",H54)))</f>
        <v>45794</v>
      </c>
      <c r="G54" s="54">
        <f>IF(F54="Sperrdatum",VLOOKUP(H54,Sperrtermine4,2),IF(F54="Zeitraum",IF(D54=3,"ZR3",IF(D54=2,"ZR2","ZR1")),IF(N54="","",IF(M54="","",I54))))</f>
        <v>0.7083333333</v>
      </c>
      <c r="H54" s="55">
        <v>45794.0</v>
      </c>
      <c r="I54" s="56">
        <v>0.7083333333333334</v>
      </c>
      <c r="J54" s="57" t="str">
        <f>J10</f>
        <v>TSG Bruchsal</v>
      </c>
      <c r="K54" s="58" t="s">
        <v>79</v>
      </c>
      <c r="L54" s="57" t="str">
        <f>J12</f>
        <v>Freiburger FT</v>
      </c>
      <c r="M54" s="59" t="s">
        <v>44</v>
      </c>
      <c r="N54" s="59" t="s">
        <v>111</v>
      </c>
      <c r="O54" s="60"/>
      <c r="P54" s="61"/>
      <c r="Q54" s="62" t="s">
        <v>81</v>
      </c>
      <c r="R54" s="19"/>
      <c r="S54" s="4"/>
      <c r="T54" s="4"/>
      <c r="U54" s="44"/>
      <c r="V54" s="45"/>
      <c r="W54" s="46"/>
      <c r="X54" s="44"/>
      <c r="Y54" s="44"/>
      <c r="Z54" s="47"/>
      <c r="AA54" s="48"/>
      <c r="AB54" s="49"/>
      <c r="AC54" s="4"/>
      <c r="AD54" s="44"/>
      <c r="AE54" s="4"/>
      <c r="AF54" s="4"/>
    </row>
    <row r="55">
      <c r="A55" s="5"/>
      <c r="B55" s="50" t="s">
        <v>130</v>
      </c>
      <c r="C55" s="51">
        <v>8.0</v>
      </c>
      <c r="D55" s="51">
        <f>IF(E55=""," ", IF(E55&gt;=Info!C$1,IF(E55&lt;=Info!D$1,1,IF(E55&gt;=Info!C$2,IF(E55&lt;=Info!D$2,2,3),3)),3))</f>
        <v>2</v>
      </c>
      <c r="E55" s="63">
        <v>45778.0</v>
      </c>
      <c r="F55" s="53">
        <f>IF(P55="",IF(H55="","",IF(H55=VLOOKUP(H55,Sperrtermine4,1),"Sperrdatum",IF(D55=1, IF(H55&gt;=Info!C$1,IF(H55&lt;=Info!D$1,IF(N55="","",IF(M55="","",H55)),"Zeitraum"),"Zeitraum"),IF(D55=2, IF(H55&gt;=Info!C$2,IF(H55&lt;=Info!D$2,IF(N55="","",IF(M55="","",H55)),"Zeitraum"),"Zeitraum"),IF(N55="","",IF(M55="","",H55)))))),IF(N55="","",IF(M55="","",H55)))</f>
        <v>45794</v>
      </c>
      <c r="G55" s="54">
        <f>IF(F55="Sperrdatum",VLOOKUP(H55,Sperrtermine4,2),IF(F55="Zeitraum",IF(D55=3,"ZR3",IF(D55=2,"ZR2","ZR1")),IF(N55="","",IF(M55="","",I55))))</f>
        <v>0.7083333333</v>
      </c>
      <c r="H55" s="55">
        <v>45794.0</v>
      </c>
      <c r="I55" s="56">
        <v>0.7083333333333334</v>
      </c>
      <c r="J55" s="57" t="str">
        <f>J13</f>
        <v>HC Konstanz</v>
      </c>
      <c r="K55" s="58" t="s">
        <v>79</v>
      </c>
      <c r="L55" s="57" t="str">
        <f>J11</f>
        <v>HC Ludwigsburg II</v>
      </c>
      <c r="M55" s="59" t="s">
        <v>60</v>
      </c>
      <c r="N55" s="59" t="s">
        <v>50</v>
      </c>
      <c r="O55" s="60"/>
      <c r="P55" s="61"/>
      <c r="Q55" s="62" t="s">
        <v>81</v>
      </c>
      <c r="R55" s="19"/>
      <c r="S55" s="4"/>
      <c r="T55" s="4"/>
      <c r="U55" s="44"/>
      <c r="V55" s="45"/>
      <c r="W55" s="46"/>
      <c r="X55" s="44"/>
      <c r="Y55" s="44"/>
      <c r="Z55" s="47"/>
      <c r="AA55" s="48"/>
      <c r="AB55" s="49"/>
      <c r="AC55" s="4"/>
      <c r="AD55" s="44"/>
      <c r="AE55" s="4"/>
      <c r="AF55" s="4"/>
    </row>
    <row r="56">
      <c r="A56" s="5"/>
      <c r="B56" s="50" t="s">
        <v>131</v>
      </c>
      <c r="C56" s="51">
        <v>8.0</v>
      </c>
      <c r="D56" s="51">
        <f>IF(E56=""," ", IF(E56&gt;=Info!C$1,IF(E56&lt;=Info!D$1,1,IF(E56&gt;=Info!C$2,IF(E56&lt;=Info!D$2,2,3),3)),3))</f>
        <v>2</v>
      </c>
      <c r="E56" s="63">
        <v>45778.0</v>
      </c>
      <c r="F56" s="53">
        <f>IF(P56="",IF(H56="","",IF(H56=VLOOKUP(H56,Sperrtermine4,1),"Sperrdatum",IF(D56=1, IF(H56&gt;=Info!C$1,IF(H56&lt;=Info!D$1,IF(N56="","",IF(M56="","",H56)),"Zeitraum"),"Zeitraum"),IF(D56=2, IF(H56&gt;=Info!C$2,IF(H56&lt;=Info!D$2,IF(N56="","",IF(M56="","",H56)),"Zeitraum"),"Zeitraum"),IF(N56="","",IF(M56="","",H56)))))),IF(N56="","",IF(M56="","",H56)))</f>
        <v>45795</v>
      </c>
      <c r="G56" s="54">
        <f>IF(F56="Sperrdatum",VLOOKUP(H56,Sperrtermine4,2),IF(F56="Zeitraum",IF(D56=3,"ZR3",IF(D56=2,"ZR2","ZR1")),IF(N56="","",IF(M56="","",I56))))</f>
        <v>0.4583333333</v>
      </c>
      <c r="H56" s="55">
        <v>45795.0</v>
      </c>
      <c r="I56" s="56">
        <v>0.4583333333333333</v>
      </c>
      <c r="J56" s="57" t="str">
        <f>J6</f>
        <v>VfB Stuttgart</v>
      </c>
      <c r="K56" s="58" t="s">
        <v>79</v>
      </c>
      <c r="L56" s="57" t="str">
        <f>J9</f>
        <v>SSV Ulm</v>
      </c>
      <c r="M56" s="59" t="s">
        <v>21</v>
      </c>
      <c r="N56" s="59" t="s">
        <v>38</v>
      </c>
      <c r="O56" s="60"/>
      <c r="P56" s="61"/>
      <c r="Q56" s="62" t="s">
        <v>81</v>
      </c>
      <c r="R56" s="19"/>
      <c r="S56" s="4"/>
      <c r="T56" s="4"/>
      <c r="U56" s="44"/>
      <c r="V56" s="45"/>
      <c r="W56" s="46"/>
      <c r="X56" s="44"/>
      <c r="Y56" s="44"/>
      <c r="Z56" s="47"/>
      <c r="AA56" s="48"/>
      <c r="AB56" s="49"/>
      <c r="AC56" s="4"/>
      <c r="AD56" s="44"/>
      <c r="AE56" s="4"/>
      <c r="AF56" s="4"/>
    </row>
    <row r="57">
      <c r="A57" s="5"/>
      <c r="B57" s="64" t="s">
        <v>132</v>
      </c>
      <c r="C57" s="65"/>
      <c r="D57" s="65"/>
      <c r="E57" s="65"/>
      <c r="F57" s="65"/>
      <c r="G57" s="65"/>
      <c r="H57" s="66"/>
      <c r="I57" s="66"/>
      <c r="J57" s="67" t="s">
        <v>133</v>
      </c>
      <c r="K57" s="68"/>
      <c r="L57" s="68"/>
      <c r="M57" s="66"/>
      <c r="N57" s="66"/>
      <c r="O57" s="69"/>
      <c r="P57" s="66"/>
      <c r="Q57" s="70"/>
      <c r="R57" s="19"/>
      <c r="S57" s="4"/>
      <c r="T57" s="4"/>
      <c r="U57" s="44"/>
      <c r="V57" s="45"/>
      <c r="W57" s="46"/>
      <c r="X57" s="44"/>
      <c r="Y57" s="44"/>
      <c r="Z57" s="47"/>
      <c r="AA57" s="48"/>
      <c r="AB57" s="49"/>
      <c r="AC57" s="4"/>
      <c r="AD57" s="44"/>
      <c r="AE57" s="4"/>
      <c r="AF57" s="4"/>
    </row>
    <row r="58">
      <c r="A58" s="5"/>
      <c r="B58" s="50" t="s">
        <v>134</v>
      </c>
      <c r="C58" s="51">
        <v>9.0</v>
      </c>
      <c r="D58" s="51">
        <f>IF(E58=""," ", IF(E58&gt;=Info!C$1,IF(E58&lt;=Info!D$1,1,IF(E58&gt;=Info!C$2,IF(E58&lt;=Info!D$2,2,3),3)),3))</f>
        <v>2</v>
      </c>
      <c r="E58" s="63">
        <v>45801.0</v>
      </c>
      <c r="F58" s="53">
        <f>IF(P58="",IF(H58="","",IF(H58=VLOOKUP(H58,Sperrtermine4,1),"Sperrdatum",IF(D58=1, IF(H58&gt;=Info!C$1,IF(H58&lt;=Info!D$1,IF(N58="","",IF(M58="","",H58)),"Zeitraum"),"Zeitraum"),IF(D58=2, IF(H58&gt;=Info!C$2,IF(H58&lt;=Info!D$2,IF(N58="","",IF(M58="","",H58)),"Zeitraum"),"Zeitraum"),IF(N58="","",IF(M58="","",H58)))))),IF(N58="","",IF(M58="","",H58)))</f>
        <v>45801</v>
      </c>
      <c r="G58" s="54">
        <f>IF(F58="Sperrdatum",VLOOKUP(H58,Sperrtermine4,2),IF(F58="Zeitraum",IF(D58=3,"ZR3",IF(D58=2,"ZR2","ZR1")),IF(N58="","",IF(M58="","",I58))))</f>
        <v>0.5416666667</v>
      </c>
      <c r="H58" s="55">
        <v>45801.0</v>
      </c>
      <c r="I58" s="56">
        <v>0.5416666666666666</v>
      </c>
      <c r="J58" s="57" t="str">
        <f>J13</f>
        <v>HC Konstanz</v>
      </c>
      <c r="K58" s="58" t="s">
        <v>79</v>
      </c>
      <c r="L58" s="51" t="str">
        <f>J10</f>
        <v>TSG Bruchsal</v>
      </c>
      <c r="M58" s="59" t="s">
        <v>60</v>
      </c>
      <c r="N58" s="59" t="s">
        <v>44</v>
      </c>
      <c r="O58" s="60"/>
      <c r="P58" s="61"/>
      <c r="Q58" s="62" t="s">
        <v>81</v>
      </c>
      <c r="R58" s="19"/>
      <c r="S58" s="4"/>
      <c r="T58" s="4"/>
      <c r="U58" s="44"/>
      <c r="V58" s="45"/>
      <c r="W58" s="46"/>
      <c r="X58" s="44"/>
      <c r="Y58" s="44"/>
      <c r="Z58" s="47"/>
      <c r="AA58" s="48"/>
      <c r="AB58" s="49"/>
      <c r="AC58" s="4"/>
      <c r="AD58" s="44"/>
      <c r="AE58" s="4"/>
      <c r="AF58" s="4"/>
    </row>
    <row r="59">
      <c r="A59" s="5"/>
      <c r="B59" s="50" t="s">
        <v>135</v>
      </c>
      <c r="C59" s="51">
        <v>9.0</v>
      </c>
      <c r="D59" s="51">
        <f>IF(E59=""," ", IF(E59&gt;=Info!C$1,IF(E59&lt;=Info!D$1,1,IF(E59&gt;=Info!C$2,IF(E59&lt;=Info!D$2,2,3),3)),3))</f>
        <v>2</v>
      </c>
      <c r="E59" s="63">
        <v>45801.0</v>
      </c>
      <c r="F59" s="53">
        <f>IF(P59="",IF(H59="","",IF(H59=VLOOKUP(H59,Sperrtermine4,1),"Sperrdatum",IF(D59=1, IF(H59&gt;=Info!C$1,IF(H59&lt;=Info!D$1,IF(N59="","",IF(M59="","",H59)),"Zeitraum"),"Zeitraum"),IF(D59=2, IF(H59&gt;=Info!C$2,IF(H59&lt;=Info!D$2,IF(N59="","",IF(M59="","",H59)),"Zeitraum"),"Zeitraum"),IF(N59="","",IF(M59="","",H59)))))),IF(N59="","",IF(M59="","",H59)))</f>
        <v>45801</v>
      </c>
      <c r="G59" s="54">
        <f>IF(F59="Sperrdatum",VLOOKUP(H59,Sperrtermine4,2),IF(F59="Zeitraum",IF(D59=3,"ZR3",IF(D59=2,"ZR2","ZR1")),IF(N59="","",IF(M59="","",I59))))</f>
        <v>0.7291666667</v>
      </c>
      <c r="H59" s="55">
        <v>45801.0</v>
      </c>
      <c r="I59" s="56">
        <v>0.7291666666666666</v>
      </c>
      <c r="J59" s="57" t="str">
        <f>J12</f>
        <v>Freiburger FT</v>
      </c>
      <c r="K59" s="58" t="s">
        <v>79</v>
      </c>
      <c r="L59" s="57" t="str">
        <f>J8</f>
        <v>HTC Stuttgarter Kickers II</v>
      </c>
      <c r="M59" s="59" t="s">
        <v>111</v>
      </c>
      <c r="N59" s="59" t="s">
        <v>80</v>
      </c>
      <c r="O59" s="60"/>
      <c r="P59" s="61"/>
      <c r="Q59" s="62" t="s">
        <v>81</v>
      </c>
      <c r="R59" s="19"/>
      <c r="S59" s="4"/>
      <c r="T59" s="4"/>
      <c r="U59" s="44"/>
      <c r="V59" s="45"/>
      <c r="W59" s="46"/>
      <c r="X59" s="44"/>
      <c r="Y59" s="44"/>
      <c r="Z59" s="47"/>
      <c r="AA59" s="48"/>
      <c r="AB59" s="49"/>
      <c r="AC59" s="4"/>
      <c r="AD59" s="44"/>
      <c r="AE59" s="4"/>
      <c r="AF59" s="4"/>
    </row>
    <row r="60">
      <c r="A60" s="5"/>
      <c r="B60" s="50" t="s">
        <v>136</v>
      </c>
      <c r="C60" s="51">
        <v>9.0</v>
      </c>
      <c r="D60" s="51">
        <f>IF(E60=""," ", IF(E60&gt;=Info!C$1,IF(E60&lt;=Info!D$1,1,IF(E60&gt;=Info!C$2,IF(E60&lt;=Info!D$2,2,3),3)),3))</f>
        <v>2</v>
      </c>
      <c r="E60" s="63">
        <v>45801.0</v>
      </c>
      <c r="F60" s="53">
        <f>IF(P60="",IF(H60="","",IF(H60=VLOOKUP(H60,Sperrtermine4,1),"Sperrdatum",IF(D60=1, IF(H60&gt;=Info!C$1,IF(H60&lt;=Info!D$1,IF(N60="","",IF(M60="","",H60)),"Zeitraum"),"Zeitraum"),IF(D60=2, IF(H60&gt;=Info!C$2,IF(H60&lt;=Info!D$2,IF(N60="","",IF(M60="","",H60)),"Zeitraum"),"Zeitraum"),IF(N60="","",IF(M60="","",H60)))))),IF(N60="","",IF(M60="","",H60)))</f>
        <v>45801</v>
      </c>
      <c r="G60" s="54">
        <f>IF(F60="Sperrdatum",VLOOKUP(H60,Sperrtermine4,2),IF(F60="Zeitraum",IF(D60=3,"ZR3",IF(D60=2,"ZR2","ZR1")),IF(N60="","",IF(M60="","",I60))))</f>
        <v>0.75</v>
      </c>
      <c r="H60" s="55">
        <v>45801.0</v>
      </c>
      <c r="I60" s="56">
        <v>0.75</v>
      </c>
      <c r="J60" s="57" t="str">
        <f>J7</f>
        <v>Karlsruher TV</v>
      </c>
      <c r="K60" s="58" t="s">
        <v>79</v>
      </c>
      <c r="L60" s="57" t="str">
        <f>J6</f>
        <v>VfB Stuttgart</v>
      </c>
      <c r="M60" s="59" t="s">
        <v>26</v>
      </c>
      <c r="N60" s="59" t="s">
        <v>21</v>
      </c>
      <c r="O60" s="60"/>
      <c r="P60" s="61"/>
      <c r="Q60" s="62" t="s">
        <v>81</v>
      </c>
      <c r="R60" s="19"/>
      <c r="S60" s="4"/>
      <c r="T60" s="4"/>
      <c r="U60" s="44"/>
      <c r="V60" s="45"/>
      <c r="W60" s="46"/>
      <c r="X60" s="44"/>
      <c r="Y60" s="44"/>
      <c r="Z60" s="47"/>
      <c r="AA60" s="48"/>
      <c r="AB60" s="49"/>
      <c r="AC60" s="4"/>
      <c r="AD60" s="44"/>
      <c r="AE60" s="4"/>
      <c r="AF60" s="4"/>
    </row>
    <row r="61">
      <c r="A61" s="5"/>
      <c r="B61" s="50" t="s">
        <v>137</v>
      </c>
      <c r="C61" s="51">
        <v>9.0</v>
      </c>
      <c r="D61" s="51">
        <f>IF(E61=""," ", IF(E61&gt;=Info!C$1,IF(E61&lt;=Info!D$1,1,IF(E61&gt;=Info!C$2,IF(E61&lt;=Info!D$2,2,3),3)),3))</f>
        <v>2</v>
      </c>
      <c r="E61" s="63">
        <v>45801.0</v>
      </c>
      <c r="F61" s="53">
        <f>IF(P61="",IF(H61="","",IF(H61=VLOOKUP(H61,Sperrtermine4,1),"Sperrdatum",IF(D61=1, IF(H61&gt;=Info!C$1,IF(H61&lt;=Info!D$1,IF(N61="","",IF(M61="","",H61)),"Zeitraum"),"Zeitraum"),IF(D61=2, IF(H61&gt;=Info!C$2,IF(H61&lt;=Info!D$2,IF(N61="","",IF(M61="","",H61)),"Zeitraum"),"Zeitraum"),IF(N61="","",IF(M61="","",H61)))))),IF(N61="","",IF(M61="","",H61)))</f>
        <v>45802</v>
      </c>
      <c r="G61" s="54">
        <f>IF(F61="Sperrdatum",VLOOKUP(H61,Sperrtermine4,2),IF(F61="Zeitraum",IF(D61=3,"ZR3",IF(D61=2,"ZR2","ZR1")),IF(N61="","",IF(M61="","",I61))))</f>
        <v>0.625</v>
      </c>
      <c r="H61" s="55">
        <v>45802.0</v>
      </c>
      <c r="I61" s="56">
        <v>0.625</v>
      </c>
      <c r="J61" s="57" t="str">
        <f>J9</f>
        <v>SSV Ulm</v>
      </c>
      <c r="K61" s="58" t="s">
        <v>79</v>
      </c>
      <c r="L61" s="57" t="str">
        <f>J11</f>
        <v>HC Ludwigsburg II</v>
      </c>
      <c r="M61" s="59" t="s">
        <v>38</v>
      </c>
      <c r="N61" s="59" t="s">
        <v>50</v>
      </c>
      <c r="O61" s="60"/>
      <c r="P61" s="61"/>
      <c r="Q61" s="62" t="s">
        <v>81</v>
      </c>
      <c r="R61" s="19"/>
      <c r="S61" s="4"/>
      <c r="T61" s="4"/>
      <c r="U61" s="44"/>
      <c r="V61" s="45"/>
      <c r="W61" s="46"/>
      <c r="X61" s="44"/>
      <c r="Y61" s="44"/>
      <c r="Z61" s="47"/>
      <c r="AA61" s="48"/>
      <c r="AB61" s="49"/>
      <c r="AC61" s="4"/>
      <c r="AD61" s="44"/>
      <c r="AE61" s="4"/>
      <c r="AF61" s="4"/>
    </row>
    <row r="62">
      <c r="A62" s="5"/>
      <c r="B62" s="64" t="s">
        <v>138</v>
      </c>
      <c r="C62" s="65"/>
      <c r="D62" s="65"/>
      <c r="E62" s="65"/>
      <c r="F62" s="65"/>
      <c r="G62" s="65"/>
      <c r="H62" s="66"/>
      <c r="I62" s="66"/>
      <c r="J62" s="67" t="s">
        <v>139</v>
      </c>
      <c r="K62" s="68"/>
      <c r="L62" s="68"/>
      <c r="M62" s="66"/>
      <c r="N62" s="66"/>
      <c r="O62" s="69"/>
      <c r="P62" s="66"/>
      <c r="Q62" s="70"/>
      <c r="R62" s="19"/>
      <c r="S62" s="4"/>
      <c r="T62" s="4"/>
      <c r="U62" s="44"/>
      <c r="V62" s="45"/>
      <c r="W62" s="46"/>
      <c r="X62" s="44"/>
      <c r="Y62" s="44"/>
      <c r="Z62" s="47"/>
      <c r="AA62" s="48"/>
      <c r="AB62" s="49"/>
      <c r="AC62" s="4"/>
      <c r="AD62" s="44"/>
      <c r="AE62" s="4"/>
      <c r="AF62" s="4"/>
    </row>
    <row r="63">
      <c r="A63" s="5"/>
      <c r="B63" s="50" t="s">
        <v>140</v>
      </c>
      <c r="C63" s="51">
        <v>10.0</v>
      </c>
      <c r="D63" s="51">
        <f>IF(E63=""," ", IF(E63&gt;=Info!C$1,IF(E63&lt;=Info!D$1,1,IF(E63&gt;=Info!C$2,IF(E63&lt;=Info!D$2,2,3),3)),3))</f>
        <v>2</v>
      </c>
      <c r="E63" s="63">
        <v>45808.0</v>
      </c>
      <c r="F63" s="53">
        <f>IF(P63="",IF(H63="","",IF(H63=VLOOKUP(H63,Sperrtermine4,1),"Sperrdatum",IF(D63=1, IF(H63&gt;=Info!C$1,IF(H63&lt;=Info!D$1,IF(N63="","",IF(M63="","",H63)),"Zeitraum"),"Zeitraum"),IF(D63=2, IF(H63&gt;=Info!C$2,IF(H63&lt;=Info!D$2,IF(N63="","",IF(M63="","",H63)),"Zeitraum"),"Zeitraum"),IF(N63="","",IF(M63="","",H63)))))),IF(N63="","",IF(M63="","",H63)))</f>
        <v>45808</v>
      </c>
      <c r="G63" s="54">
        <f>IF(F63="Sperrdatum",VLOOKUP(H63,Sperrtermine4,2),IF(F63="Zeitraum",IF(D63=3,"ZR3",IF(D63=2,"ZR2","ZR1")),IF(N63="","",IF(M63="","",I63))))</f>
        <v>0.6666666667</v>
      </c>
      <c r="H63" s="55">
        <v>45808.0</v>
      </c>
      <c r="I63" s="56">
        <v>0.6666666666666666</v>
      </c>
      <c r="J63" s="57" t="str">
        <f t="shared" ref="J63:J64" si="5">J11</f>
        <v>HC Ludwigsburg II</v>
      </c>
      <c r="K63" s="58" t="s">
        <v>79</v>
      </c>
      <c r="L63" s="57" t="str">
        <f t="shared" ref="L63:L64" si="6">J8</f>
        <v>HTC Stuttgarter Kickers II</v>
      </c>
      <c r="M63" s="59" t="s">
        <v>50</v>
      </c>
      <c r="N63" s="59" t="s">
        <v>32</v>
      </c>
      <c r="O63" s="60"/>
      <c r="P63" s="61"/>
      <c r="Q63" s="62" t="s">
        <v>81</v>
      </c>
      <c r="R63" s="19"/>
      <c r="S63" s="4"/>
      <c r="T63" s="4"/>
      <c r="U63" s="44"/>
      <c r="V63" s="45"/>
      <c r="W63" s="46"/>
      <c r="X63" s="44"/>
      <c r="Y63" s="44"/>
      <c r="Z63" s="47"/>
      <c r="AA63" s="48"/>
      <c r="AB63" s="49"/>
      <c r="AC63" s="4"/>
      <c r="AD63" s="44"/>
      <c r="AE63" s="4"/>
      <c r="AF63" s="4"/>
    </row>
    <row r="64">
      <c r="A64" s="5"/>
      <c r="B64" s="50" t="s">
        <v>141</v>
      </c>
      <c r="C64" s="51">
        <v>10.0</v>
      </c>
      <c r="D64" s="51">
        <f>IF(E64=""," ", IF(E64&gt;=Info!C$1,IF(E64&lt;=Info!D$1,1,IF(E64&gt;=Info!C$2,IF(E64&lt;=Info!D$2,2,3),3)),3))</f>
        <v>2</v>
      </c>
      <c r="E64" s="63">
        <v>45808.0</v>
      </c>
      <c r="F64" s="53">
        <f>IF(P64="",IF(H64="","",IF(H64=VLOOKUP(H64,Sperrtermine4,1),"Sperrdatum",IF(D64=1, IF(H64&gt;=Info!C$1,IF(H64&lt;=Info!D$1,IF(N64="","",IF(M64="","",H64)),"Zeitraum"),"Zeitraum"),IF(D64=2, IF(H64&gt;=Info!C$2,IF(H64&lt;=Info!D$2,IF(N64="","",IF(M64="","",H64)),"Zeitraum"),"Zeitraum"),IF(N64="","",IF(M64="","",H64)))))),IF(N64="","",IF(M64="","",H64)))</f>
        <v>45808</v>
      </c>
      <c r="G64" s="54">
        <f>IF(F64="Sperrdatum",VLOOKUP(#REF!,Sperrtermine4,2),IF(F64="Zeitraum",IF(D64=3,"ZR3",IF(D64=2,"ZR2","ZR1")),IF(N64="","",IF(M64="","",I64))))</f>
        <v>0.6666666667</v>
      </c>
      <c r="H64" s="55">
        <v>45808.0</v>
      </c>
      <c r="I64" s="56">
        <v>0.6666666666666666</v>
      </c>
      <c r="J64" s="57" t="str">
        <f t="shared" si="5"/>
        <v>Freiburger FT</v>
      </c>
      <c r="K64" s="58" t="s">
        <v>79</v>
      </c>
      <c r="L64" s="57" t="str">
        <f t="shared" si="6"/>
        <v>SSV Ulm</v>
      </c>
      <c r="M64" s="59" t="s">
        <v>111</v>
      </c>
      <c r="N64" s="59" t="s">
        <v>38</v>
      </c>
      <c r="O64" s="60"/>
      <c r="P64" s="61"/>
      <c r="Q64" s="62" t="s">
        <v>81</v>
      </c>
      <c r="R64" s="19"/>
      <c r="S64" s="4"/>
      <c r="T64" s="4"/>
      <c r="U64" s="44"/>
      <c r="V64" s="45"/>
      <c r="W64" s="46"/>
      <c r="X64" s="44"/>
      <c r="Y64" s="44"/>
      <c r="Z64" s="47"/>
      <c r="AA64" s="48"/>
      <c r="AB64" s="49"/>
      <c r="AC64" s="4"/>
      <c r="AD64" s="44"/>
      <c r="AE64" s="4"/>
      <c r="AF64" s="4"/>
    </row>
    <row r="65">
      <c r="A65" s="5"/>
      <c r="B65" s="50" t="s">
        <v>142</v>
      </c>
      <c r="C65" s="51">
        <v>10.0</v>
      </c>
      <c r="D65" s="51">
        <f>IF(E65=""," ", IF(E65&gt;=Info!C$1,IF(E65&lt;=Info!D$1,1,IF(E65&gt;=Info!C$2,IF(E65&lt;=Info!D$2,2,3),3)),3))</f>
        <v>2</v>
      </c>
      <c r="E65" s="63">
        <v>45808.0</v>
      </c>
      <c r="F65" s="53">
        <f>IF(P65="",IF(H65="","",IF(H65=VLOOKUP(H65,Sperrtermine4,1),"Sperrdatum",IF(D65=1, IF(H65&gt;=Info!C$1,IF(H65&lt;=Info!D$1,IF(N65="","",IF(M65="","",H65)),"Zeitraum"),"Zeitraum"),IF(D65=2, IF(H65&gt;=Info!C$2,IF(H65&lt;=Info!D$2,IF(N65="","",IF(M65="","",H65)),"Zeitraum"),"Zeitraum"),IF(N65="","",IF(M65="","",H65)))))),IF(N65="","",IF(M65="","",H65)))</f>
        <v>45809</v>
      </c>
      <c r="G65" s="54">
        <f>IF(F65="Sperrdatum",VLOOKUP(#REF!,Sperrtermine4,2),IF(F65="Zeitraum",IF(D65=3,"ZR3",IF(D65=2,"ZR2","ZR1")),IF(N65="","",IF(M65="","",I65))))</f>
        <v>0.4583333333</v>
      </c>
      <c r="H65" s="55">
        <v>45809.0</v>
      </c>
      <c r="I65" s="56">
        <v>0.4583333333333333</v>
      </c>
      <c r="J65" s="57" t="str">
        <f>J6</f>
        <v>VfB Stuttgart</v>
      </c>
      <c r="K65" s="58" t="s">
        <v>79</v>
      </c>
      <c r="L65" s="57" t="str">
        <f>J13</f>
        <v>HC Konstanz</v>
      </c>
      <c r="M65" s="59" t="s">
        <v>21</v>
      </c>
      <c r="N65" s="59" t="s">
        <v>60</v>
      </c>
      <c r="O65" s="60"/>
      <c r="P65" s="61"/>
      <c r="Q65" s="62" t="s">
        <v>81</v>
      </c>
      <c r="R65" s="19"/>
      <c r="S65" s="4"/>
      <c r="T65" s="4"/>
      <c r="U65" s="44"/>
      <c r="V65" s="45"/>
      <c r="W65" s="46"/>
      <c r="X65" s="44"/>
      <c r="Y65" s="44"/>
      <c r="Z65" s="47"/>
      <c r="AA65" s="48"/>
      <c r="AB65" s="49"/>
      <c r="AC65" s="4"/>
      <c r="AD65" s="44"/>
      <c r="AE65" s="4"/>
      <c r="AF65" s="4"/>
    </row>
    <row r="66">
      <c r="A66" s="5"/>
      <c r="B66" s="50" t="s">
        <v>143</v>
      </c>
      <c r="C66" s="51">
        <v>10.0</v>
      </c>
      <c r="D66" s="51">
        <f>IF(E66=""," ", IF(E66&gt;=Info!C$1,IF(E66&lt;=Info!D$1,1,IF(E66&gt;=Info!C$2,IF(E66&lt;=Info!D$2,2,3),3)),3))</f>
        <v>2</v>
      </c>
      <c r="E66" s="63">
        <v>45808.0</v>
      </c>
      <c r="F66" s="53">
        <f>IF(P66="",IF(H66="","",IF(H66=VLOOKUP(H66,Sperrtermine4,1),"Sperrdatum",IF(D66=1, IF(H66&gt;=Info!C$1,IF(H66&lt;=Info!D$1,IF(N66="","",IF(M66="","",H66)),"Zeitraum"),"Zeitraum"),IF(D66=2, IF(H66&gt;=Info!C$2,IF(H66&lt;=Info!D$2,IF(N66="","",IF(M66="","",H66)),"Zeitraum"),"Zeitraum"),IF(N66="","",IF(M66="","",H66)))))),IF(N66="","",IF(M66="","",H66)))</f>
        <v>45808</v>
      </c>
      <c r="G66" s="54">
        <f>IF(F66="Sperrdatum",VLOOKUP(H65,Sperrtermine4,2),IF(F66="Zeitraum",IF(D66=3,"ZR3",IF(D66=2,"ZR2","ZR1")),IF(N66="","",IF(M66="","",I66))))</f>
        <v>0.6666666667</v>
      </c>
      <c r="H66" s="55">
        <v>45808.0</v>
      </c>
      <c r="I66" s="56">
        <v>0.6666666666666666</v>
      </c>
      <c r="J66" s="57" t="str">
        <f>J10</f>
        <v>TSG Bruchsal</v>
      </c>
      <c r="K66" s="58" t="s">
        <v>79</v>
      </c>
      <c r="L66" s="57" t="str">
        <f>J7</f>
        <v>Karlsruher TV</v>
      </c>
      <c r="M66" s="59" t="s">
        <v>44</v>
      </c>
      <c r="N66" s="59" t="s">
        <v>26</v>
      </c>
      <c r="O66" s="60"/>
      <c r="P66" s="61"/>
      <c r="Q66" s="62" t="s">
        <v>81</v>
      </c>
      <c r="R66" s="19"/>
      <c r="S66" s="4"/>
      <c r="T66" s="4"/>
      <c r="U66" s="44"/>
      <c r="V66" s="45"/>
      <c r="W66" s="46"/>
      <c r="X66" s="44"/>
      <c r="Y66" s="44"/>
      <c r="Z66" s="47"/>
      <c r="AA66" s="48"/>
      <c r="AB66" s="49"/>
      <c r="AC66" s="4"/>
      <c r="AD66" s="44"/>
      <c r="AE66" s="4"/>
      <c r="AF66" s="4"/>
    </row>
    <row r="67">
      <c r="A67" s="5"/>
      <c r="B67" s="64" t="s">
        <v>144</v>
      </c>
      <c r="C67" s="65"/>
      <c r="D67" s="65"/>
      <c r="E67" s="65"/>
      <c r="F67" s="65"/>
      <c r="G67" s="65"/>
      <c r="H67" s="66"/>
      <c r="I67" s="66"/>
      <c r="J67" s="67" t="s">
        <v>145</v>
      </c>
      <c r="K67" s="68"/>
      <c r="L67" s="68"/>
      <c r="M67" s="66"/>
      <c r="N67" s="66"/>
      <c r="O67" s="69"/>
      <c r="P67" s="66"/>
      <c r="Q67" s="70"/>
      <c r="R67" s="19"/>
      <c r="S67" s="4"/>
      <c r="T67" s="4"/>
      <c r="U67" s="44"/>
      <c r="V67" s="45"/>
      <c r="W67" s="46"/>
      <c r="X67" s="44"/>
      <c r="Y67" s="44"/>
      <c r="Z67" s="47"/>
      <c r="AA67" s="48"/>
      <c r="AB67" s="49"/>
      <c r="AC67" s="4"/>
      <c r="AD67" s="44"/>
      <c r="AE67" s="4"/>
      <c r="AF67" s="4"/>
    </row>
    <row r="68">
      <c r="A68" s="5"/>
      <c r="B68" s="50" t="s">
        <v>146</v>
      </c>
      <c r="C68" s="51">
        <v>11.0</v>
      </c>
      <c r="D68" s="51">
        <f>IF(E68=""," ", IF(E68&gt;=Info!C$1,IF(E68&lt;=Info!D$1,1,IF(E68&gt;=Info!C$2,IF(E68&lt;=Info!D$2,2,3),3)),3))</f>
        <v>2</v>
      </c>
      <c r="E68" s="63">
        <v>45836.0</v>
      </c>
      <c r="F68" s="53">
        <f>IF(P68="",IF(H68="","",IF(H68=VLOOKUP(H68,Sperrtermine4,1),"Sperrdatum",IF(D68=1, IF(H68&gt;=Info!C$1,IF(H68&lt;=Info!D$1,IF(N68="","",IF(M68="","",H68)),"Zeitraum"),"Zeitraum"),IF(D68=2, IF(H68&gt;=Info!C$2,IF(H68&lt;=Info!D$2,IF(N68="","",IF(M68="","",H68)),"Zeitraum"),"Zeitraum"),IF(N68="","",IF(M68="","",H68)))))),IF(N68="","",IF(M68="","",H68)))</f>
        <v>45836</v>
      </c>
      <c r="G68" s="54">
        <f>IF(F68="Sperrdatum",VLOOKUP(H68,Sperrtermine4,2),IF(F68="Zeitraum",IF(D68=3,"ZR3",IF(D68=2,"ZR2","ZR1")),IF(N68="","",IF(M68="","",I68))))</f>
        <v>0.6666666667</v>
      </c>
      <c r="H68" s="55">
        <v>45836.0</v>
      </c>
      <c r="I68" s="56">
        <v>0.6666666666666666</v>
      </c>
      <c r="J68" s="57" t="str">
        <f>J9</f>
        <v>SSV Ulm</v>
      </c>
      <c r="K68" s="58" t="s">
        <v>79</v>
      </c>
      <c r="L68" s="57" t="str">
        <f>J10</f>
        <v>TSG Bruchsal</v>
      </c>
      <c r="M68" s="59" t="s">
        <v>38</v>
      </c>
      <c r="N68" s="59" t="s">
        <v>44</v>
      </c>
      <c r="O68" s="60"/>
      <c r="P68" s="61"/>
      <c r="Q68" s="62" t="s">
        <v>81</v>
      </c>
      <c r="R68" s="19"/>
      <c r="S68" s="4"/>
      <c r="T68" s="4"/>
      <c r="U68" s="44"/>
      <c r="V68" s="45"/>
      <c r="W68" s="46"/>
      <c r="X68" s="44"/>
      <c r="Y68" s="44"/>
      <c r="Z68" s="47"/>
      <c r="AA68" s="48"/>
      <c r="AB68" s="49"/>
      <c r="AC68" s="4"/>
      <c r="AD68" s="44"/>
      <c r="AE68" s="4"/>
      <c r="AF68" s="4"/>
    </row>
    <row r="69">
      <c r="A69" s="5"/>
      <c r="B69" s="50" t="s">
        <v>147</v>
      </c>
      <c r="C69" s="51">
        <v>11.0</v>
      </c>
      <c r="D69" s="51">
        <f>IF(E69=""," ", IF(E69&gt;=Info!C$1,IF(E69&lt;=Info!D$1,1,IF(E69&gt;=Info!C$2,IF(E69&lt;=Info!D$2,2,3),3)),3))</f>
        <v>2</v>
      </c>
      <c r="E69" s="63">
        <v>45836.0</v>
      </c>
      <c r="F69" s="53">
        <f>IF(P69="",IF(H69="","",IF(H69=VLOOKUP(H69,Sperrtermine4,1),"Sperrdatum",IF(D69=1, IF(H69&gt;=Info!C$1,IF(H69&lt;=Info!D$1,IF(N69="","",IF(M69="","",H69)),"Zeitraum"),"Zeitraum"),IF(D69=2, IF(H69&gt;=Info!C$2,IF(H69&lt;=Info!D$2,IF(N69="","",IF(M69="","",H69)),"Zeitraum"),"Zeitraum"),IF(N69="","",IF(M69="","",H69)))))),IF(N69="","",IF(M69="","",H69)))</f>
        <v>45836</v>
      </c>
      <c r="G69" s="54">
        <f>IF(F69="Sperrdatum",VLOOKUP(H69,Sperrtermine4,2),IF(F69="Zeitraum",IF(D69=3,"ZR3",IF(D69=2,"ZR2","ZR1")),IF(N69="","",IF(M69="","",I69))))</f>
        <v>0.7083333333</v>
      </c>
      <c r="H69" s="55">
        <v>45836.0</v>
      </c>
      <c r="I69" s="56">
        <v>0.7083333333333334</v>
      </c>
      <c r="J69" s="51" t="s">
        <v>52</v>
      </c>
      <c r="K69" s="58" t="s">
        <v>79</v>
      </c>
      <c r="L69" s="51" t="s">
        <v>56</v>
      </c>
      <c r="M69" s="59" t="s">
        <v>60</v>
      </c>
      <c r="N69" s="59" t="s">
        <v>83</v>
      </c>
      <c r="O69" s="60" t="s">
        <v>97</v>
      </c>
      <c r="P69" s="61"/>
      <c r="Q69" s="62" t="s">
        <v>81</v>
      </c>
      <c r="R69" s="19"/>
      <c r="S69" s="72"/>
      <c r="T69" s="4"/>
      <c r="U69" s="44"/>
      <c r="V69" s="45"/>
      <c r="W69" s="46"/>
      <c r="X69" s="44"/>
      <c r="Y69" s="44"/>
      <c r="Z69" s="47"/>
      <c r="AA69" s="48"/>
      <c r="AB69" s="49"/>
      <c r="AC69" s="4"/>
      <c r="AD69" s="44"/>
      <c r="AE69" s="4"/>
      <c r="AF69" s="4"/>
    </row>
    <row r="70">
      <c r="A70" s="5"/>
      <c r="B70" s="50" t="s">
        <v>148</v>
      </c>
      <c r="C70" s="51">
        <v>11.0</v>
      </c>
      <c r="D70" s="51">
        <f>IF(E70=""," ", IF(E70&gt;=Info!C$1,IF(E70&lt;=Info!D$1,1,IF(E70&gt;=Info!C$2,IF(E70&lt;=Info!D$2,2,3),3)),3))</f>
        <v>2</v>
      </c>
      <c r="E70" s="63">
        <v>45836.0</v>
      </c>
      <c r="F70" s="53">
        <f>IF(P70="",IF(H70="","",IF(H70=VLOOKUP(H70,Sperrtermine4,1),"Sperrdatum",IF(D70=1, IF(H70&gt;=Info!C$1,IF(H70&lt;=Info!D$1,IF(N70="","",IF(M70="","",H70)),"Zeitraum"),"Zeitraum"),IF(D70=2, IF(H70&gt;=Info!C$2,IF(H70&lt;=Info!D$2,IF(N70="","",IF(M70="","",H70)),"Zeitraum"),"Zeitraum"),IF(N70="","",IF(M70="","",H70)))))),IF(N70="","",IF(M70="","",H70)))</f>
        <v>45836</v>
      </c>
      <c r="G70" s="54">
        <f>IF(F70="Sperrdatum",VLOOKUP(H70,Sperrtermine4,2),IF(F70="Zeitraum",IF(D70=3,"ZR3",IF(D70=2,"ZR2","ZR1")),IF(N70="","",IF(M70="","",I70))))</f>
        <v>0.7916666667</v>
      </c>
      <c r="H70" s="55">
        <v>45836.0</v>
      </c>
      <c r="I70" s="56">
        <v>0.7916666666666666</v>
      </c>
      <c r="J70" s="57" t="str">
        <f>J8</f>
        <v>HTC Stuttgarter Kickers II</v>
      </c>
      <c r="K70" s="58" t="s">
        <v>79</v>
      </c>
      <c r="L70" s="57" t="str">
        <f>J6</f>
        <v>VfB Stuttgart</v>
      </c>
      <c r="M70" s="59" t="s">
        <v>32</v>
      </c>
      <c r="N70" s="59" t="s">
        <v>21</v>
      </c>
      <c r="O70" s="60"/>
      <c r="P70" s="61"/>
      <c r="Q70" s="62" t="s">
        <v>81</v>
      </c>
      <c r="R70" s="19"/>
      <c r="S70" s="72"/>
      <c r="T70" s="4"/>
      <c r="U70" s="44"/>
      <c r="V70" s="45"/>
      <c r="W70" s="46"/>
      <c r="X70" s="44"/>
      <c r="Y70" s="44"/>
      <c r="Z70" s="47"/>
      <c r="AA70" s="48"/>
      <c r="AB70" s="49"/>
      <c r="AC70" s="4"/>
      <c r="AD70" s="44"/>
      <c r="AE70" s="4"/>
      <c r="AF70" s="4"/>
    </row>
    <row r="71">
      <c r="A71" s="5"/>
      <c r="B71" s="50" t="s">
        <v>149</v>
      </c>
      <c r="C71" s="51">
        <v>11.0</v>
      </c>
      <c r="D71" s="51">
        <f>IF(E71=""," ", IF(E71&gt;=Info!C$1,IF(E71&lt;=Info!D$1,1,IF(E71&gt;=Info!C$2,IF(E71&lt;=Info!D$2,2,3),3)),3))</f>
        <v>2</v>
      </c>
      <c r="E71" s="63">
        <v>45836.0</v>
      </c>
      <c r="F71" s="53">
        <f>IF(P71="",IF(H71="","",IF(H71=VLOOKUP(H71,Sperrtermine4,1),"Sperrdatum",IF(D71=1, IF(H71&gt;=Info!C$1,IF(H71&lt;=Info!D$1,IF(N71="","",IF(M71="","",H71)),"Zeitraum"),"Zeitraum"),IF(D71=2, IF(H71&gt;=Info!C$2,IF(H71&lt;=Info!D$2,IF(N71="","",IF(M71="","",H71)),"Zeitraum"),"Zeitraum"),IF(N71="","",IF(M71="","",H71)))))),IF(N71="","",IF(M71="","",H71)))</f>
        <v>45836</v>
      </c>
      <c r="G71" s="54">
        <f>IF(F71="Sperrdatum",VLOOKUP(H71,Sperrtermine4,2),IF(F71="Zeitraum",IF(D71=3,"ZR3",IF(D71=2,"ZR2","ZR1")),IF(N71="","",IF(M71="","",I71))))</f>
        <v>0.75</v>
      </c>
      <c r="H71" s="55">
        <v>45836.0</v>
      </c>
      <c r="I71" s="56">
        <v>0.75</v>
      </c>
      <c r="J71" s="51" t="s">
        <v>22</v>
      </c>
      <c r="K71" s="58" t="s">
        <v>79</v>
      </c>
      <c r="L71" s="51" t="s">
        <v>46</v>
      </c>
      <c r="M71" s="59" t="s">
        <v>50</v>
      </c>
      <c r="N71" s="59" t="s">
        <v>26</v>
      </c>
      <c r="O71" s="60" t="s">
        <v>97</v>
      </c>
      <c r="P71" s="61"/>
      <c r="Q71" s="62" t="s">
        <v>81</v>
      </c>
      <c r="R71" s="19"/>
      <c r="S71" s="72"/>
      <c r="T71" s="4"/>
      <c r="U71" s="44"/>
      <c r="V71" s="45"/>
      <c r="W71" s="46"/>
      <c r="X71" s="44"/>
      <c r="Y71" s="44"/>
      <c r="Z71" s="47"/>
      <c r="AA71" s="48"/>
      <c r="AB71" s="49"/>
      <c r="AC71" s="4"/>
      <c r="AD71" s="44"/>
      <c r="AE71" s="4"/>
      <c r="AF71" s="4"/>
    </row>
    <row r="72">
      <c r="A72" s="5"/>
      <c r="B72" s="64" t="s">
        <v>150</v>
      </c>
      <c r="C72" s="65"/>
      <c r="D72" s="65"/>
      <c r="E72" s="65"/>
      <c r="F72" s="65"/>
      <c r="G72" s="65"/>
      <c r="H72" s="66"/>
      <c r="I72" s="66"/>
      <c r="J72" s="67" t="s">
        <v>151</v>
      </c>
      <c r="K72" s="68"/>
      <c r="L72" s="68"/>
      <c r="M72" s="66"/>
      <c r="N72" s="66"/>
      <c r="O72" s="69"/>
      <c r="P72" s="66"/>
      <c r="Q72" s="70"/>
      <c r="R72" s="19"/>
      <c r="S72" s="4"/>
      <c r="T72" s="4"/>
      <c r="U72" s="44"/>
      <c r="V72" s="45"/>
      <c r="W72" s="46"/>
      <c r="X72" s="44"/>
      <c r="Y72" s="44"/>
      <c r="Z72" s="47"/>
      <c r="AA72" s="48"/>
      <c r="AB72" s="49"/>
      <c r="AC72" s="4"/>
      <c r="AD72" s="44"/>
      <c r="AE72" s="4"/>
      <c r="AF72" s="4"/>
    </row>
    <row r="73">
      <c r="A73" s="5"/>
      <c r="B73" s="50" t="s">
        <v>152</v>
      </c>
      <c r="C73" s="51">
        <v>12.0</v>
      </c>
      <c r="D73" s="51">
        <f>IF(E73=""," ", IF(E73&gt;=Info!C$1,IF(E73&lt;=Info!D$1,1,IF(E73&gt;=Info!C$2,IF(E73&lt;=Info!D$2,2,3),3)),3))</f>
        <v>2</v>
      </c>
      <c r="E73" s="63">
        <v>45843.0</v>
      </c>
      <c r="F73" s="53">
        <f>IF(P73="",IF(H73="","",IF(H73=VLOOKUP(H73,Sperrtermine4,1),"Sperrdatum",IF(D73=1, IF(H73&gt;=Info!C$1,IF(H73&lt;=Info!D$1,IF(N73="","",IF(M73="","",H73)),"Zeitraum"),"Zeitraum"),IF(D73=2, IF(H73&gt;=Info!C$2,IF(H73&lt;=Info!D$2,IF(N73="","",IF(M73="","",H73)),"Zeitraum"),"Zeitraum"),IF(N73="","",IF(M73="","",H73)))))),IF(N73="","",IF(M73="","",H73)))</f>
        <v>45843</v>
      </c>
      <c r="G73" s="54">
        <f>IF(F73="Sperrdatum",VLOOKUP(H73,Sperrtermine4,2),IF(F73="Zeitraum",IF(D73=3,"ZR3",IF(D73=2,"ZR2","ZR1")),IF(N73="","",IF(M73="","",I73))))</f>
        <v>0.6666666667</v>
      </c>
      <c r="H73" s="55">
        <v>45843.0</v>
      </c>
      <c r="I73" s="56">
        <v>0.6666666666666666</v>
      </c>
      <c r="J73" s="57" t="str">
        <f t="shared" ref="J73:J74" si="7">J9</f>
        <v>SSV Ulm</v>
      </c>
      <c r="K73" s="58" t="s">
        <v>79</v>
      </c>
      <c r="L73" s="57" t="str">
        <f>J8</f>
        <v>HTC Stuttgarter Kickers II</v>
      </c>
      <c r="M73" s="59" t="s">
        <v>38</v>
      </c>
      <c r="N73" s="59" t="s">
        <v>80</v>
      </c>
      <c r="O73" s="60"/>
      <c r="P73" s="61"/>
      <c r="Q73" s="62" t="s">
        <v>81</v>
      </c>
      <c r="R73" s="19"/>
      <c r="S73" s="4"/>
      <c r="T73" s="4"/>
      <c r="U73" s="44"/>
      <c r="V73" s="45"/>
      <c r="W73" s="46"/>
      <c r="X73" s="44"/>
      <c r="Y73" s="44"/>
      <c r="Z73" s="47"/>
      <c r="AA73" s="48"/>
      <c r="AB73" s="49"/>
      <c r="AC73" s="4"/>
      <c r="AD73" s="44"/>
      <c r="AE73" s="4"/>
      <c r="AF73" s="4"/>
    </row>
    <row r="74">
      <c r="A74" s="5"/>
      <c r="B74" s="50" t="s">
        <v>153</v>
      </c>
      <c r="C74" s="51">
        <v>12.0</v>
      </c>
      <c r="D74" s="51">
        <f>IF(E74=""," ", IF(E74&gt;=Info!C$1,IF(E74&lt;=Info!D$1,1,IF(E74&gt;=Info!C$2,IF(E74&lt;=Info!D$2,2,3),3)),3))</f>
        <v>2</v>
      </c>
      <c r="E74" s="63">
        <v>45843.0</v>
      </c>
      <c r="F74" s="53">
        <f>IF(P74="",IF(H74="","",IF(H74=VLOOKUP(H74,Sperrtermine4,1),"Sperrdatum",IF(D74=1, IF(H74&gt;=Info!C$1,IF(H74&lt;=Info!D$1,IF(N74="","",IF(M74="","",H74)),"Zeitraum"),"Zeitraum"),IF(D74=2, IF(H74&gt;=Info!C$2,IF(H74&lt;=Info!D$2,IF(N74="","",IF(M74="","",H74)),"Zeitraum"),"Zeitraum"),IF(N74="","",IF(M74="","",H74)))))),IF(N74="","",IF(M74="","",H74)))</f>
        <v>45843</v>
      </c>
      <c r="G74" s="54">
        <f>IF(F74="Sperrdatum",VLOOKUP(H74,Sperrtermine4,2),IF(F74="Zeitraum",IF(D74=3,"ZR3",IF(D74=2,"ZR2","ZR1")),IF(N74="","",IF(M74="","",I74))))</f>
        <v>0.6666666667</v>
      </c>
      <c r="H74" s="55">
        <v>45843.0</v>
      </c>
      <c r="I74" s="56">
        <v>0.6666666666666666</v>
      </c>
      <c r="J74" s="57" t="str">
        <f t="shared" si="7"/>
        <v>TSG Bruchsal</v>
      </c>
      <c r="K74" s="58" t="s">
        <v>79</v>
      </c>
      <c r="L74" s="57" t="str">
        <f>J11</f>
        <v>HC Ludwigsburg II</v>
      </c>
      <c r="M74" s="59" t="s">
        <v>44</v>
      </c>
      <c r="N74" s="71" t="s">
        <v>50</v>
      </c>
      <c r="O74" s="60"/>
      <c r="P74" s="61"/>
      <c r="Q74" s="62" t="s">
        <v>81</v>
      </c>
      <c r="R74" s="19"/>
      <c r="S74" s="72"/>
      <c r="T74" s="4"/>
      <c r="U74" s="44"/>
      <c r="V74" s="45"/>
      <c r="W74" s="46"/>
      <c r="X74" s="44"/>
      <c r="Y74" s="44"/>
      <c r="Z74" s="47"/>
      <c r="AA74" s="48"/>
      <c r="AB74" s="49"/>
      <c r="AC74" s="4"/>
      <c r="AD74" s="44"/>
      <c r="AE74" s="4"/>
      <c r="AF74" s="4"/>
    </row>
    <row r="75">
      <c r="A75" s="5"/>
      <c r="B75" s="50" t="s">
        <v>154</v>
      </c>
      <c r="C75" s="51">
        <v>12.0</v>
      </c>
      <c r="D75" s="51">
        <f>IF(E75=""," ", IF(E75&gt;=Info!C$1,IF(E75&lt;=Info!D$1,1,IF(E75&gt;=Info!C$2,IF(E75&lt;=Info!D$2,2,3),3)),3))</f>
        <v>2</v>
      </c>
      <c r="E75" s="63">
        <v>45843.0</v>
      </c>
      <c r="F75" s="53">
        <f>IF(P75="",IF(H75="","",IF(H75=VLOOKUP(H75,Sperrtermine4,1),"Sperrdatum",IF(D75=1, IF(H75&gt;=Info!C$1,IF(H75&lt;=Info!D$1,IF(N75="","",IF(M75="","",H75)),"Zeitraum"),"Zeitraum"),IF(D75=2, IF(H75&gt;=Info!C$2,IF(H75&lt;=Info!D$2,IF(N75="","",IF(M75="","",H75)),"Zeitraum"),"Zeitraum"),IF(N75="","",IF(M75="","",H75)))))),IF(N75="","",IF(M75="","",H75)))</f>
        <v>45844</v>
      </c>
      <c r="G75" s="54">
        <f>IF(F75="Sperrdatum",VLOOKUP(H75,Sperrtermine4,2),IF(F75="Zeitraum",IF(D75=3,"ZR3",IF(D75=2,"ZR2","ZR1")),IF(N75="","",IF(M75="","",I75))))</f>
        <v>0.4583333333</v>
      </c>
      <c r="H75" s="55">
        <v>45844.0</v>
      </c>
      <c r="I75" s="56">
        <v>0.4583333333333333</v>
      </c>
      <c r="J75" s="57" t="str">
        <f>J6</f>
        <v>VfB Stuttgart</v>
      </c>
      <c r="K75" s="58" t="s">
        <v>79</v>
      </c>
      <c r="L75" s="51" t="s">
        <v>155</v>
      </c>
      <c r="M75" s="59" t="s">
        <v>21</v>
      </c>
      <c r="N75" s="59" t="s">
        <v>111</v>
      </c>
      <c r="O75" s="60"/>
      <c r="P75" s="61"/>
      <c r="Q75" s="62" t="s">
        <v>81</v>
      </c>
      <c r="R75" s="19"/>
      <c r="S75" s="72"/>
      <c r="T75" s="4"/>
      <c r="U75" s="44"/>
      <c r="V75" s="45"/>
      <c r="W75" s="46"/>
      <c r="X75" s="44"/>
      <c r="Y75" s="44"/>
      <c r="Z75" s="47"/>
      <c r="AA75" s="48"/>
      <c r="AB75" s="49"/>
      <c r="AC75" s="4"/>
      <c r="AD75" s="44"/>
      <c r="AE75" s="4"/>
      <c r="AF75" s="4"/>
    </row>
    <row r="76">
      <c r="A76" s="5"/>
      <c r="B76" s="50" t="s">
        <v>156</v>
      </c>
      <c r="C76" s="51">
        <v>12.0</v>
      </c>
      <c r="D76" s="51">
        <f>IF(E76=""," ", IF(E76&gt;=Info!C$1,IF(E76&lt;=Info!D$1,1,IF(E76&gt;=Info!C$2,IF(E76&lt;=Info!D$2,2,3),3)),3))</f>
        <v>2</v>
      </c>
      <c r="E76" s="63">
        <v>45843.0</v>
      </c>
      <c r="F76" s="73" t="s">
        <v>97</v>
      </c>
      <c r="G76" s="73" t="s">
        <v>97</v>
      </c>
      <c r="H76" s="55">
        <v>45843.0</v>
      </c>
      <c r="I76" s="56">
        <v>0.5416666666666666</v>
      </c>
      <c r="J76" s="51" t="s">
        <v>157</v>
      </c>
      <c r="K76" s="51" t="s">
        <v>97</v>
      </c>
      <c r="L76" s="51" t="s">
        <v>22</v>
      </c>
      <c r="M76" s="59" t="s">
        <v>60</v>
      </c>
      <c r="N76" s="59" t="s">
        <v>26</v>
      </c>
      <c r="O76" s="60" t="s">
        <v>97</v>
      </c>
      <c r="P76" s="61"/>
      <c r="Q76" s="62" t="s">
        <v>81</v>
      </c>
      <c r="R76" s="19"/>
      <c r="S76" s="72"/>
      <c r="T76" s="4"/>
      <c r="U76" s="44"/>
      <c r="V76" s="45"/>
      <c r="W76" s="46"/>
      <c r="X76" s="44"/>
      <c r="Y76" s="44"/>
      <c r="Z76" s="47"/>
      <c r="AA76" s="48"/>
      <c r="AB76" s="49"/>
      <c r="AC76" s="4"/>
      <c r="AD76" s="44"/>
      <c r="AE76" s="4"/>
      <c r="AF76" s="4"/>
    </row>
    <row r="77">
      <c r="A77" s="5"/>
      <c r="B77" s="64" t="s">
        <v>158</v>
      </c>
      <c r="C77" s="65"/>
      <c r="D77" s="65"/>
      <c r="E77" s="65"/>
      <c r="F77" s="65"/>
      <c r="G77" s="65"/>
      <c r="H77" s="66"/>
      <c r="I77" s="66"/>
      <c r="J77" s="67" t="s">
        <v>159</v>
      </c>
      <c r="K77" s="68"/>
      <c r="L77" s="68"/>
      <c r="M77" s="66"/>
      <c r="N77" s="66"/>
      <c r="O77" s="69"/>
      <c r="P77" s="66"/>
      <c r="Q77" s="70"/>
      <c r="R77" s="19"/>
      <c r="S77" s="4"/>
      <c r="T77" s="4"/>
      <c r="U77" s="44"/>
      <c r="V77" s="45"/>
      <c r="W77" s="46"/>
      <c r="X77" s="44"/>
      <c r="Y77" s="44"/>
      <c r="Z77" s="47"/>
      <c r="AA77" s="48"/>
      <c r="AB77" s="49"/>
      <c r="AC77" s="4"/>
      <c r="AD77" s="44"/>
      <c r="AE77" s="4"/>
      <c r="AF77" s="4"/>
    </row>
    <row r="78">
      <c r="A78" s="5"/>
      <c r="B78" s="50" t="s">
        <v>160</v>
      </c>
      <c r="C78" s="51">
        <v>13.0</v>
      </c>
      <c r="D78" s="51">
        <f>IF(E78=""," ", IF(E78&gt;=Info!C$1,IF(E78&lt;=Info!D$1,1,IF(E78&gt;=Info!C$2,IF(E78&lt;=Info!D$2,2,3),3)),3))</f>
        <v>2</v>
      </c>
      <c r="E78" s="63">
        <v>45850.0</v>
      </c>
      <c r="F78" s="53">
        <f>IF(P78="",IF(H78="","",IF(H78=VLOOKUP(H78,Sperrtermine4,1),"Sperrdatum",IF(D78=1, IF(H78&gt;=Info!C$1,IF(H78&lt;=Info!D$1,IF(N78="","",IF(M78="","",H78)),"Zeitraum"),"Zeitraum"),IF(D78=2, IF(H78&gt;=Info!C$2,IF(H78&lt;=Info!D$2,IF(N78="","",IF(M78="","",H78)),"Zeitraum"),"Zeitraum"),IF(N78="","",IF(M78="","",H78)))))),IF(N78="","",IF(M78="","",H78)))</f>
        <v>45850</v>
      </c>
      <c r="G78" s="54">
        <f>IF(F78="Sperrdatum",VLOOKUP(H78,Sperrtermine4,2),IF(F78="Zeitraum",IF(D78=3,"ZR3",IF(D78=2,"ZR2","ZR1")),IF(N78="","",IF(M78="","",I78))))</f>
        <v>0.75</v>
      </c>
      <c r="H78" s="55">
        <v>45850.0</v>
      </c>
      <c r="I78" s="56">
        <v>0.75</v>
      </c>
      <c r="J78" s="57" t="str">
        <f>J7</f>
        <v>Karlsruher TV</v>
      </c>
      <c r="K78" s="58" t="s">
        <v>79</v>
      </c>
      <c r="L78" s="57" t="str">
        <f>J9</f>
        <v>SSV Ulm</v>
      </c>
      <c r="M78" s="59" t="s">
        <v>26</v>
      </c>
      <c r="N78" s="59" t="s">
        <v>38</v>
      </c>
      <c r="O78" s="60"/>
      <c r="P78" s="61"/>
      <c r="Q78" s="62" t="s">
        <v>81</v>
      </c>
      <c r="R78" s="19"/>
      <c r="S78" s="4"/>
      <c r="T78" s="4"/>
      <c r="U78" s="44"/>
      <c r="V78" s="45"/>
      <c r="W78" s="46"/>
      <c r="X78" s="44"/>
      <c r="Y78" s="44"/>
      <c r="Z78" s="47"/>
      <c r="AA78" s="48"/>
      <c r="AB78" s="49"/>
      <c r="AC78" s="4"/>
      <c r="AD78" s="44"/>
      <c r="AE78" s="4"/>
      <c r="AF78" s="4"/>
    </row>
    <row r="79">
      <c r="A79" s="5"/>
      <c r="B79" s="50" t="s">
        <v>161</v>
      </c>
      <c r="C79" s="51">
        <v>13.0</v>
      </c>
      <c r="D79" s="51">
        <f>IF(E79=""," ", IF(E79&gt;=Info!C$1,IF(E79&lt;=Info!D$1,1,IF(E79&gt;=Info!C$2,IF(E79&lt;=Info!D$2,2,3),3)),3))</f>
        <v>2</v>
      </c>
      <c r="E79" s="63">
        <v>45850.0</v>
      </c>
      <c r="F79" s="53">
        <f>IF(P79="",IF(H79="","",IF(H79=VLOOKUP(H79,Sperrtermine4,1),"Sperrdatum",IF(D79=1, IF(H79&gt;=Info!C$1,IF(H79&lt;=Info!D$1,IF(N79="","",IF(M79="","",H79)),"Zeitraum"),"Zeitraum"),IF(D79=2, IF(H79&gt;=Info!C$2,IF(H79&lt;=Info!D$2,IF(N79="","",IF(M79="","",H79)),"Zeitraum"),"Zeitraum"),IF(N79="","",IF(M79="","",H79)))))),IF(N79="","",IF(M79="","",H79)))</f>
        <v>45851</v>
      </c>
      <c r="G79" s="54">
        <f>IF(F79="Sperrdatum",VLOOKUP(H79,Sperrtermine4,2),IF(F79="Zeitraum",IF(D79=3,"ZR3",IF(D79=2,"ZR2","ZR1")),IF(N79="","",IF(M79="","",I79))))</f>
        <v>0.5</v>
      </c>
      <c r="H79" s="55">
        <v>45851.0</v>
      </c>
      <c r="I79" s="56">
        <v>0.5</v>
      </c>
      <c r="J79" s="57" t="str">
        <f>J11</f>
        <v>HC Ludwigsburg II</v>
      </c>
      <c r="K79" s="51" t="s">
        <v>79</v>
      </c>
      <c r="L79" s="57" t="str">
        <f>J12</f>
        <v>Freiburger FT</v>
      </c>
      <c r="M79" s="59" t="s">
        <v>50</v>
      </c>
      <c r="N79" s="59" t="s">
        <v>83</v>
      </c>
      <c r="O79" s="60"/>
      <c r="P79" s="61"/>
      <c r="Q79" s="62" t="s">
        <v>81</v>
      </c>
      <c r="R79" s="19"/>
      <c r="S79" s="72"/>
      <c r="T79" s="4"/>
      <c r="U79" s="44"/>
      <c r="V79" s="45"/>
      <c r="W79" s="46"/>
      <c r="X79" s="44"/>
      <c r="Y79" s="44"/>
      <c r="Z79" s="47"/>
      <c r="AA79" s="48"/>
      <c r="AB79" s="49"/>
      <c r="AC79" s="4"/>
      <c r="AD79" s="44"/>
      <c r="AE79" s="4"/>
      <c r="AF79" s="4"/>
    </row>
    <row r="80">
      <c r="A80" s="5"/>
      <c r="B80" s="50" t="s">
        <v>162</v>
      </c>
      <c r="C80" s="51">
        <v>13.0</v>
      </c>
      <c r="D80" s="51">
        <f>IF(E80=""," ", IF(E80&gt;=Info!C$1,IF(E80&lt;=Info!D$1,1,IF(E80&gt;=Info!C$2,IF(E80&lt;=Info!D$2,2,3),3)),3))</f>
        <v>2</v>
      </c>
      <c r="E80" s="63">
        <v>45850.0</v>
      </c>
      <c r="F80" s="53">
        <f>IF(P80="",IF(H80="","",IF(H80=VLOOKUP(H80,Sperrtermine4,1),"Sperrdatum",IF(D80=1, IF(H80&gt;=Info!C$1,IF(H80&lt;=Info!D$1,IF(N80="","",IF(M80="","",H80)),"Zeitraum"),"Zeitraum"),IF(D80=2, IF(H80&gt;=Info!C$2,IF(H80&lt;=Info!D$2,IF(N80="","",IF(M80="","",H80)),"Zeitraum"),"Zeitraum"),IF(N80="","",IF(M80="","",H80)))))),IF(N80="","",IF(M80="","",H80)))</f>
        <v>45850</v>
      </c>
      <c r="G80" s="54">
        <f>IF(F80="Sperrdatum",VLOOKUP(H80,Sperrtermine4,2),IF(F80="Zeitraum",IF(D80=3,"ZR3",IF(D80=2,"ZR2","ZR1")),IF(N80="","",IF(M80="","",I80))))</f>
        <v>0.625</v>
      </c>
      <c r="H80" s="55">
        <v>45850.0</v>
      </c>
      <c r="I80" s="56">
        <v>0.625</v>
      </c>
      <c r="J80" s="57" t="str">
        <f>J13</f>
        <v>HC Konstanz</v>
      </c>
      <c r="K80" s="58" t="s">
        <v>79</v>
      </c>
      <c r="L80" s="57" t="str">
        <f>J8</f>
        <v>HTC Stuttgarter Kickers II</v>
      </c>
      <c r="M80" s="59" t="s">
        <v>60</v>
      </c>
      <c r="N80" s="59" t="s">
        <v>80</v>
      </c>
      <c r="O80" s="60" t="s">
        <v>97</v>
      </c>
      <c r="P80" s="61"/>
      <c r="Q80" s="62" t="s">
        <v>81</v>
      </c>
      <c r="R80" s="19"/>
      <c r="S80" s="72"/>
      <c r="T80" s="4"/>
      <c r="U80" s="44"/>
      <c r="V80" s="45"/>
      <c r="W80" s="46"/>
      <c r="X80" s="44"/>
      <c r="Y80" s="44"/>
      <c r="Z80" s="47"/>
      <c r="AA80" s="48"/>
      <c r="AB80" s="49"/>
      <c r="AC80" s="4"/>
      <c r="AD80" s="44"/>
      <c r="AE80" s="4"/>
      <c r="AF80" s="4"/>
    </row>
    <row r="81">
      <c r="A81" s="5"/>
      <c r="B81" s="50" t="s">
        <v>163</v>
      </c>
      <c r="C81" s="51">
        <v>13.0</v>
      </c>
      <c r="D81" s="51">
        <f>IF(E81=""," ", IF(E81&gt;=Info!C$1,IF(E81&lt;=Info!D$1,1,IF(E81&gt;=Info!C$2,IF(E81&lt;=Info!D$2,2,3),3)),3))</f>
        <v>2</v>
      </c>
      <c r="E81" s="63">
        <v>45850.0</v>
      </c>
      <c r="F81" s="53">
        <f>IF(P81="",IF(H81="","",IF(H81=VLOOKUP(H81,Sperrtermine4,1),"Sperrdatum",IF(D81=1, IF(H81&gt;=Info!C$1,IF(H81&lt;=Info!D$1,IF(N81="","",IF(M81="","",H81)),"Zeitraum"),"Zeitraum"),IF(D81=2, IF(H81&gt;=Info!C$2,IF(H81&lt;=Info!D$2,IF(N81="","",IF(M81="","",H81)),"Zeitraum"),"Zeitraum"),IF(N81="","",IF(M81="","",H81)))))),IF(N81="","",IF(M81="","",H81)))</f>
        <v>45850</v>
      </c>
      <c r="G81" s="54">
        <f>IF(F81="Sperrdatum",VLOOKUP(H81,Sperrtermine4,2),IF(F81="Zeitraum",IF(D81=3,"ZR3",IF(D81=2,"ZR2","ZR1")),IF(N81="","",IF(M81="","",I81))))</f>
        <v>0.6666666667</v>
      </c>
      <c r="H81" s="55">
        <v>45850.0</v>
      </c>
      <c r="I81" s="56">
        <v>0.6666666666666666</v>
      </c>
      <c r="J81" s="57" t="str">
        <f>J10</f>
        <v>TSG Bruchsal</v>
      </c>
      <c r="K81" s="58" t="s">
        <v>79</v>
      </c>
      <c r="L81" s="57" t="str">
        <f>J6</f>
        <v>VfB Stuttgart</v>
      </c>
      <c r="M81" s="59" t="s">
        <v>44</v>
      </c>
      <c r="N81" s="59" t="s">
        <v>21</v>
      </c>
      <c r="O81" s="60"/>
      <c r="P81" s="61"/>
      <c r="Q81" s="62" t="s">
        <v>81</v>
      </c>
      <c r="R81" s="19"/>
      <c r="S81" s="72"/>
      <c r="T81" s="4"/>
      <c r="U81" s="44"/>
      <c r="V81" s="45"/>
      <c r="W81" s="46"/>
      <c r="X81" s="44"/>
      <c r="Y81" s="44"/>
      <c r="Z81" s="47"/>
      <c r="AA81" s="48"/>
      <c r="AB81" s="49"/>
      <c r="AC81" s="4"/>
      <c r="AD81" s="44"/>
      <c r="AE81" s="4"/>
      <c r="AF81" s="4"/>
    </row>
    <row r="82">
      <c r="A82" s="5"/>
      <c r="B82" s="64" t="s">
        <v>164</v>
      </c>
      <c r="C82" s="65"/>
      <c r="D82" s="65"/>
      <c r="E82" s="65"/>
      <c r="F82" s="65"/>
      <c r="G82" s="65"/>
      <c r="H82" s="66"/>
      <c r="I82" s="66"/>
      <c r="J82" s="74">
        <v>45858.0</v>
      </c>
      <c r="K82" s="68"/>
      <c r="L82" s="68"/>
      <c r="M82" s="66"/>
      <c r="N82" s="66"/>
      <c r="O82" s="69"/>
      <c r="P82" s="66"/>
      <c r="Q82" s="70"/>
      <c r="R82" s="19"/>
      <c r="S82" s="72"/>
      <c r="T82" s="4"/>
      <c r="U82" s="44"/>
      <c r="V82" s="45"/>
      <c r="W82" s="46"/>
      <c r="X82" s="44"/>
      <c r="Y82" s="44"/>
      <c r="Z82" s="47"/>
      <c r="AA82" s="48"/>
      <c r="AB82" s="49"/>
      <c r="AC82" s="4"/>
      <c r="AD82" s="44"/>
      <c r="AE82" s="4"/>
      <c r="AF82" s="4"/>
    </row>
    <row r="83">
      <c r="A83" s="5"/>
      <c r="B83" s="50" t="s">
        <v>165</v>
      </c>
      <c r="C83" s="51">
        <v>14.0</v>
      </c>
      <c r="D83" s="51">
        <f>IF(E83=""," ", IF(E83&gt;=Info!C$1,IF(E83&lt;=Info!D$1,1,IF(E83&gt;=Info!C$2,IF(E83&lt;=Info!D$2,2,3),3)),3))</f>
        <v>2</v>
      </c>
      <c r="E83" s="63">
        <v>45858.0</v>
      </c>
      <c r="F83" s="75">
        <v>45858.0</v>
      </c>
      <c r="G83" s="76">
        <v>0.5</v>
      </c>
      <c r="H83" s="77"/>
      <c r="I83" s="78"/>
      <c r="J83" s="57" t="str">
        <f>J8</f>
        <v>HTC Stuttgarter Kickers II</v>
      </c>
      <c r="K83" s="58" t="s">
        <v>79</v>
      </c>
      <c r="L83" s="57" t="str">
        <f>J10</f>
        <v>TSG Bruchsal</v>
      </c>
      <c r="M83" s="59" t="s">
        <v>32</v>
      </c>
      <c r="N83" s="59" t="s">
        <v>44</v>
      </c>
      <c r="O83" s="60"/>
      <c r="P83" s="61"/>
      <c r="Q83" s="62" t="s">
        <v>81</v>
      </c>
      <c r="R83" s="19"/>
      <c r="S83" s="72"/>
      <c r="T83" s="4"/>
      <c r="U83" s="44"/>
      <c r="V83" s="45"/>
      <c r="W83" s="46"/>
      <c r="X83" s="44"/>
      <c r="Y83" s="44"/>
      <c r="Z83" s="47"/>
      <c r="AA83" s="48"/>
      <c r="AB83" s="49"/>
      <c r="AC83" s="4"/>
      <c r="AD83" s="44"/>
      <c r="AE83" s="4"/>
      <c r="AF83" s="4"/>
    </row>
    <row r="84">
      <c r="A84" s="5"/>
      <c r="B84" s="50" t="s">
        <v>166</v>
      </c>
      <c r="C84" s="51">
        <v>14.0</v>
      </c>
      <c r="D84" s="51">
        <f>IF(E84=""," ", IF(E84&gt;=Info!C$1,IF(E84&lt;=Info!D$1,1,IF(E84&gt;=Info!C$2,IF(E84&lt;=Info!D$2,2,3),3)),3))</f>
        <v>2</v>
      </c>
      <c r="E84" s="63">
        <v>45858.0</v>
      </c>
      <c r="F84" s="75">
        <v>45858.0</v>
      </c>
      <c r="G84" s="76">
        <v>0.5</v>
      </c>
      <c r="H84" s="77"/>
      <c r="I84" s="78"/>
      <c r="J84" s="51" t="s">
        <v>46</v>
      </c>
      <c r="K84" s="58" t="s">
        <v>79</v>
      </c>
      <c r="L84" s="51" t="s">
        <v>123</v>
      </c>
      <c r="M84" s="59" t="s">
        <v>50</v>
      </c>
      <c r="N84" s="59" t="s">
        <v>21</v>
      </c>
      <c r="O84" s="60" t="s">
        <v>97</v>
      </c>
      <c r="P84" s="61"/>
      <c r="Q84" s="62" t="s">
        <v>81</v>
      </c>
      <c r="R84" s="19"/>
      <c r="S84" s="72"/>
      <c r="T84" s="4"/>
      <c r="U84" s="44"/>
      <c r="V84" s="45"/>
      <c r="W84" s="46"/>
      <c r="X84" s="44"/>
      <c r="Y84" s="44"/>
      <c r="Z84" s="47"/>
      <c r="AA84" s="48"/>
      <c r="AB84" s="49"/>
      <c r="AC84" s="4"/>
      <c r="AD84" s="44"/>
      <c r="AE84" s="4"/>
      <c r="AF84" s="4"/>
    </row>
    <row r="85">
      <c r="A85" s="5"/>
      <c r="B85" s="50" t="s">
        <v>167</v>
      </c>
      <c r="C85" s="51">
        <v>14.0</v>
      </c>
      <c r="D85" s="51">
        <f>IF(E85=""," ", IF(E85&gt;=Info!C$1,IF(E85&lt;=Info!D$1,1,IF(E85&gt;=Info!C$2,IF(E85&lt;=Info!D$2,2,3),3)),3))</f>
        <v>2</v>
      </c>
      <c r="E85" s="63">
        <v>45858.0</v>
      </c>
      <c r="F85" s="75">
        <v>45858.0</v>
      </c>
      <c r="G85" s="76">
        <v>0.5</v>
      </c>
      <c r="H85" s="77"/>
      <c r="I85" s="78"/>
      <c r="J85" s="57" t="str">
        <f>J9</f>
        <v>SSV Ulm</v>
      </c>
      <c r="K85" s="58" t="s">
        <v>79</v>
      </c>
      <c r="L85" s="57" t="str">
        <f>J13</f>
        <v>HC Konstanz</v>
      </c>
      <c r="M85" s="59" t="s">
        <v>38</v>
      </c>
      <c r="N85" s="59" t="s">
        <v>60</v>
      </c>
      <c r="O85" s="60"/>
      <c r="P85" s="61"/>
      <c r="Q85" s="62" t="s">
        <v>81</v>
      </c>
      <c r="R85" s="19"/>
      <c r="S85" s="72"/>
      <c r="T85" s="4"/>
      <c r="U85" s="44"/>
      <c r="V85" s="45"/>
      <c r="W85" s="46"/>
      <c r="X85" s="44"/>
      <c r="Y85" s="44"/>
      <c r="Z85" s="47"/>
      <c r="AA85" s="48"/>
      <c r="AB85" s="49"/>
      <c r="AC85" s="4"/>
      <c r="AD85" s="44"/>
      <c r="AE85" s="4"/>
      <c r="AF85" s="4"/>
    </row>
    <row r="86">
      <c r="A86" s="5"/>
      <c r="B86" s="79" t="s">
        <v>168</v>
      </c>
      <c r="C86" s="80">
        <v>14.0</v>
      </c>
      <c r="D86" s="80">
        <f>IF(E86=""," ", IF(E86&gt;=Info!C$1,IF(E86&lt;=Info!D$1,1,IF(E86&gt;=Info!C$2,IF(E86&lt;=Info!D$2,2,3),3)),3))</f>
        <v>2</v>
      </c>
      <c r="E86" s="81">
        <v>45858.0</v>
      </c>
      <c r="F86" s="82">
        <v>45858.0</v>
      </c>
      <c r="G86" s="83">
        <v>0.5</v>
      </c>
      <c r="H86" s="84"/>
      <c r="I86" s="85"/>
      <c r="J86" s="86" t="str">
        <f>J12</f>
        <v>Freiburger FT</v>
      </c>
      <c r="K86" s="87" t="s">
        <v>79</v>
      </c>
      <c r="L86" s="86" t="str">
        <f>J7</f>
        <v>Karlsruher TV</v>
      </c>
      <c r="M86" s="88" t="s">
        <v>111</v>
      </c>
      <c r="N86" s="88" t="s">
        <v>26</v>
      </c>
      <c r="O86" s="89"/>
      <c r="P86" s="90"/>
      <c r="Q86" s="91" t="s">
        <v>81</v>
      </c>
      <c r="R86" s="19"/>
      <c r="S86" s="21"/>
      <c r="T86" s="4"/>
      <c r="U86" s="44"/>
      <c r="V86" s="45"/>
      <c r="W86" s="46"/>
      <c r="X86" s="44"/>
      <c r="Y86" s="44"/>
      <c r="Z86" s="47"/>
      <c r="AA86" s="48"/>
      <c r="AB86" s="49"/>
      <c r="AC86" s="4"/>
      <c r="AD86" s="44"/>
      <c r="AE86" s="4"/>
      <c r="AF86" s="4"/>
    </row>
    <row r="87">
      <c r="A87" s="29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3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>
      <c r="B89" s="94" t="s">
        <v>65</v>
      </c>
      <c r="E89" s="18" t="s">
        <v>169</v>
      </c>
      <c r="J89" s="95" t="str">
        <f>Info!A1</f>
        <v>Zeitraum 1</v>
      </c>
      <c r="K89" s="96"/>
      <c r="L89" s="97">
        <f>Info!B1</f>
        <v>2024</v>
      </c>
      <c r="M89" s="98">
        <f>Info!C1</f>
        <v>45505</v>
      </c>
      <c r="N89" s="99">
        <f>Info!D1</f>
        <v>45597</v>
      </c>
    </row>
    <row r="90">
      <c r="B90" s="94" t="s">
        <v>66</v>
      </c>
      <c r="E90" s="18" t="s">
        <v>170</v>
      </c>
      <c r="J90" s="100" t="str">
        <f>Info!A2</f>
        <v>Zeitraum 2</v>
      </c>
      <c r="K90" s="101"/>
      <c r="L90" s="102">
        <f>Info!B2</f>
        <v>2025</v>
      </c>
      <c r="M90" s="103">
        <f>Info!C2</f>
        <v>45748</v>
      </c>
      <c r="N90" s="104">
        <f>Info!D2</f>
        <v>45858</v>
      </c>
    </row>
    <row r="91">
      <c r="B91" s="94" t="s">
        <v>68</v>
      </c>
      <c r="E91" s="18" t="s">
        <v>171</v>
      </c>
    </row>
    <row r="92">
      <c r="B92" s="105"/>
      <c r="E92" s="18" t="s">
        <v>172</v>
      </c>
      <c r="J92" s="4"/>
      <c r="K92" s="4"/>
      <c r="L92" s="4"/>
      <c r="M92" s="106"/>
    </row>
    <row r="93">
      <c r="C93" s="45"/>
      <c r="D93" s="45"/>
      <c r="M93" s="107"/>
    </row>
    <row r="94">
      <c r="C94" s="45"/>
      <c r="D94" s="45"/>
      <c r="E94" s="107"/>
    </row>
  </sheetData>
  <mergeCells count="59">
    <mergeCell ref="B67:G67"/>
    <mergeCell ref="B72:G72"/>
    <mergeCell ref="J72:L72"/>
    <mergeCell ref="B77:G77"/>
    <mergeCell ref="J77:L77"/>
    <mergeCell ref="B82:G82"/>
    <mergeCell ref="J82:L82"/>
    <mergeCell ref="B52:G52"/>
    <mergeCell ref="J52:L52"/>
    <mergeCell ref="B57:G57"/>
    <mergeCell ref="J57:L57"/>
    <mergeCell ref="B62:G62"/>
    <mergeCell ref="J62:L62"/>
    <mergeCell ref="J67:L67"/>
    <mergeCell ref="B6:D6"/>
    <mergeCell ref="B7:D7"/>
    <mergeCell ref="B8:D8"/>
    <mergeCell ref="B13:D13"/>
    <mergeCell ref="A1:R1"/>
    <mergeCell ref="A3:R3"/>
    <mergeCell ref="A4:R4"/>
    <mergeCell ref="B5:D5"/>
    <mergeCell ref="F5:I5"/>
    <mergeCell ref="P5:Q5"/>
    <mergeCell ref="P6:Q6"/>
    <mergeCell ref="M9:N9"/>
    <mergeCell ref="M10:N10"/>
    <mergeCell ref="M11:N11"/>
    <mergeCell ref="M12:N12"/>
    <mergeCell ref="M13:N13"/>
    <mergeCell ref="M5:N5"/>
    <mergeCell ref="M6:N6"/>
    <mergeCell ref="M7:N7"/>
    <mergeCell ref="P7:Q7"/>
    <mergeCell ref="M8:N8"/>
    <mergeCell ref="P8:Q8"/>
    <mergeCell ref="P9:Q9"/>
    <mergeCell ref="P10:Q10"/>
    <mergeCell ref="P11:Q11"/>
    <mergeCell ref="P12:Q12"/>
    <mergeCell ref="P13:Q13"/>
    <mergeCell ref="A14:R14"/>
    <mergeCell ref="A15:R15"/>
    <mergeCell ref="B17:G17"/>
    <mergeCell ref="M17:O17"/>
    <mergeCell ref="J16:L16"/>
    <mergeCell ref="J17:L17"/>
    <mergeCell ref="B22:G22"/>
    <mergeCell ref="J22:L22"/>
    <mergeCell ref="B27:G27"/>
    <mergeCell ref="J27:L27"/>
    <mergeCell ref="J32:L32"/>
    <mergeCell ref="B32:G32"/>
    <mergeCell ref="B37:G37"/>
    <mergeCell ref="J37:L37"/>
    <mergeCell ref="B42:G42"/>
    <mergeCell ref="J42:L42"/>
    <mergeCell ref="B47:G47"/>
    <mergeCell ref="J47:L47"/>
  </mergeCells>
  <conditionalFormatting sqref="F18:F21 F23:F26 F28:F31 F33:F36 F38:F41 F43:F46 F48:F51 F53:F56 F58:F61 F63:F66 F68:F71 F73:F76 F78:F81 F83:F86">
    <cfRule type="containsText" dxfId="0" priority="1" operator="containsText" text="Sperrdatum">
      <formula>NOT(ISERROR(SEARCH(("Sperrdatum"),(F18))))</formula>
    </cfRule>
  </conditionalFormatting>
  <conditionalFormatting sqref="G18:G21 G23:G26 G28:G31 G33:G36 G38:G41 G43:G46 G48:G51 G53:G56 G58:G61 G63:G66 G68:G71 G73:G76 G78:G81 G83:G86">
    <cfRule type="expression" dxfId="0" priority="2">
      <formula>IF(F18="Sperrdatum",1,0)</formula>
    </cfRule>
  </conditionalFormatting>
  <conditionalFormatting sqref="F18:F21 F23:F26 F28:F31 F33:F36 F38:F41 F43:F46 F48:F51 F53:F56 F58:F61 F63:F66 F68:F71 F73:F76 F78:F81 F83:F86">
    <cfRule type="containsText" dxfId="0" priority="3" operator="containsText" text="Zeitraum">
      <formula>NOT(ISERROR(SEARCH(("Zeitraum"),(F18))))</formula>
    </cfRule>
  </conditionalFormatting>
  <conditionalFormatting sqref="G18:G21 G23:G26 G28:G31 G33:G36 G38:G41 G43:G46 G48:G51 G53:G56 G58:G61 G63:G66 G68:G71 G73:G76 G78:G81 G83:G86">
    <cfRule type="containsText" dxfId="0" priority="4" operator="containsText" text="ZR1">
      <formula>NOT(ISERROR(SEARCH(("ZR1"),(G18))))</formula>
    </cfRule>
  </conditionalFormatting>
  <conditionalFormatting sqref="G18:G21 G23:G26 G28:G31 G33:G36 G38:G41 G43:G46 G48:G51 G53:G56 G58:G61 G63:G66 G68:G71 G73:G76 G78:G81 G83:G86">
    <cfRule type="containsText" dxfId="0" priority="5" operator="containsText" text="ZR2">
      <formula>NOT(ISERROR(SEARCH(("ZR2"),(G18))))</formula>
    </cfRule>
  </conditionalFormatting>
  <conditionalFormatting sqref="G18:G21 G23:G26 G28:G31 G33:G36 G38:G41 G43:G46 G48:G51 G53:G56 G58:G61 G63:G66 G68:G71 G73:G76 G78:G81 G83:G86">
    <cfRule type="containsText" dxfId="0" priority="6" operator="containsText" text="ZR3">
      <formula>NOT(ISERROR(SEARCH(("ZR3"),(G18))))</formula>
    </cfRule>
  </conditionalFormatting>
  <conditionalFormatting sqref="D18:D21 D23:D26 D28:D31 D33:D36 D38:D41 D43:D46 D48:D51 D53:D56 D58:D61 D63:D66 D68:D71 D73:D76 D78:D81 D83:D86">
    <cfRule type="containsText" dxfId="1" priority="7" operator="containsText" text="1">
      <formula>NOT(ISERROR(SEARCH(("1"),(D18))))</formula>
    </cfRule>
  </conditionalFormatting>
  <conditionalFormatting sqref="D18:D21 D23:D26 D28:D31 D33:D36 D38:D41 D43:D46 D48:D51 D53:D56 D58:D61 D63:D66 D68:D71 D73:D76 D78:D81 D83:D86">
    <cfRule type="containsText" dxfId="2" priority="8" operator="containsText" text="3">
      <formula>NOT(ISERROR(SEARCH(("3"),(D18))))</formula>
    </cfRule>
  </conditionalFormatting>
  <conditionalFormatting sqref="D18:D21 D23:D26 D28:D31 D33:D36 D38:D41 D43:D46 D48:D51 D53:D56 D58:D61 D63:D66 D68:D71 D73:D76 D78:D81 D83:D86">
    <cfRule type="containsText" dxfId="3" priority="9" operator="containsText" text="2">
      <formula>NOT(ISERROR(SEARCH(("2"),(D18))))</formula>
    </cfRule>
  </conditionalFormatting>
  <conditionalFormatting sqref="F18:F21 F23:F26 F28:F31 F33:F36 F38:F41 F43:F46 F48:F51 F53:F56 F58:F61 F63:F66 F68:F71 F73:F76 F78:F81">
    <cfRule type="expression" dxfId="2" priority="10">
      <formula>F18&gt;45505.0</formula>
    </cfRule>
  </conditionalFormatting>
  <conditionalFormatting sqref="G18:G21 G23:G26 G28:G31 G33:G36 G38:G41 G43:G46 G48:G51 G53:G56 G58:G61 G63:G66 G68:G71 G73:G76 G78:G81">
    <cfRule type="expression" dxfId="2" priority="11">
      <formula>F18</formula>
    </cfRule>
  </conditionalFormatting>
  <dataValidations>
    <dataValidation type="custom" allowBlank="1" showDropDown="1" showInputMessage="1" showErrorMessage="1" prompt="Bitte ein Datum eingeben." sqref="H18:H21 H23:H26 H28:H31 H33:H36 H38:H41 H43:H46 H48:H51 H53:H56 H58:H61 H63:H66 H68:H71 H73:H76 H78:H81 H83:H86">
      <formula1>OR(NOT(ISERROR(DATEVALUE(H18))), AND(ISNUMBER(H18), LEFT(CELL("format", H18))="D"))</formula1>
    </dataValidation>
    <dataValidation type="custom" allowBlank="1" showDropDown="1" showInputMessage="1" showErrorMessage="1" prompt="Geben Sie eine gültige E-Mail-Adresse ein." sqref="M6:M13">
      <formula1>IFERROR(ISEMAIL(M6), true)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0"/>
    <col customWidth="1" min="2" max="2" width="5.13"/>
    <col customWidth="1" min="3" max="4" width="3.25"/>
    <col customWidth="1" min="5" max="6" width="10.75"/>
    <col customWidth="1" min="7" max="7" width="6.38"/>
    <col customWidth="1" min="8" max="8" width="10.75"/>
    <col customWidth="1" min="9" max="9" width="6.38"/>
    <col customWidth="1" min="10" max="10" width="25.13"/>
    <col customWidth="1" min="11" max="11" width="2.63"/>
    <col customWidth="1" min="12" max="12" width="25.13"/>
    <col customWidth="1" min="13" max="14" width="18.88"/>
    <col customWidth="1" min="15" max="15" width="3.25"/>
    <col customWidth="1" min="16" max="16" width="10.75"/>
    <col customWidth="1" min="17" max="17" width="2.0"/>
    <col customWidth="1" min="25" max="25" width="19.25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>
      <c r="A2" s="5"/>
      <c r="B2" s="6" t="s">
        <v>0</v>
      </c>
      <c r="C2" s="7"/>
      <c r="D2" s="7"/>
      <c r="E2" s="7"/>
      <c r="F2" s="7"/>
      <c r="G2" s="8" t="s">
        <v>1</v>
      </c>
      <c r="H2" s="9" t="s">
        <v>2</v>
      </c>
      <c r="I2" s="10" t="s">
        <v>3</v>
      </c>
      <c r="J2" s="11" t="s">
        <v>4</v>
      </c>
      <c r="L2" s="10" t="s">
        <v>173</v>
      </c>
      <c r="M2" s="8" t="s">
        <v>6</v>
      </c>
      <c r="N2" s="108">
        <v>45461.0</v>
      </c>
      <c r="O2" s="13"/>
      <c r="P2" s="13" t="s">
        <v>7</v>
      </c>
      <c r="Q2" s="1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>
      <c r="A3" s="15"/>
      <c r="Q3" s="16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>
      <c r="A4" s="1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>
      <c r="A5" s="5"/>
      <c r="B5" s="7" t="s">
        <v>8</v>
      </c>
      <c r="E5" s="7"/>
      <c r="F5" s="18" t="s">
        <v>9</v>
      </c>
      <c r="J5" s="4" t="s">
        <v>10</v>
      </c>
      <c r="K5" s="4"/>
      <c r="L5" s="7" t="s">
        <v>11</v>
      </c>
      <c r="M5" s="7" t="s">
        <v>12</v>
      </c>
      <c r="O5" s="13" t="s">
        <v>14</v>
      </c>
      <c r="Q5" s="1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>
      <c r="A6" s="5"/>
      <c r="B6" s="7" t="s">
        <v>15</v>
      </c>
      <c r="E6" s="4"/>
      <c r="F6" s="20" t="s">
        <v>16</v>
      </c>
      <c r="G6" s="9">
        <v>8.0</v>
      </c>
      <c r="H6" s="9"/>
      <c r="I6" s="21">
        <v>1.0</v>
      </c>
      <c r="J6" s="22" t="str">
        <f>'OL Herren'!J6</f>
        <v>VfB Stuttgart</v>
      </c>
      <c r="K6" s="23" t="s">
        <v>18</v>
      </c>
      <c r="L6" s="22" t="str">
        <f>'OL Herren'!L6</f>
        <v>VfB</v>
      </c>
      <c r="M6" s="109"/>
      <c r="O6" s="109"/>
      <c r="Q6" s="27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>
      <c r="A7" s="5"/>
      <c r="B7" s="7"/>
      <c r="E7" s="6"/>
      <c r="F7" s="4"/>
      <c r="G7" s="4"/>
      <c r="H7" s="4"/>
      <c r="I7" s="21">
        <v>2.0</v>
      </c>
      <c r="J7" s="22" t="str">
        <f>'OL Herren'!J7</f>
        <v>Karlsruher TV</v>
      </c>
      <c r="K7" s="23" t="s">
        <v>23</v>
      </c>
      <c r="L7" s="22" t="str">
        <f>'OL Herren'!L7</f>
        <v>KTV</v>
      </c>
      <c r="M7" s="109"/>
      <c r="O7" s="109"/>
      <c r="Q7" s="1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>
      <c r="A8" s="5"/>
      <c r="B8" s="7" t="s">
        <v>27</v>
      </c>
      <c r="F8" s="4"/>
      <c r="G8" s="4"/>
      <c r="H8" s="4"/>
      <c r="I8" s="21">
        <v>3.0</v>
      </c>
      <c r="J8" s="22" t="str">
        <f>'OL Herren'!J8</f>
        <v>HTC Stuttgarter Kickers II</v>
      </c>
      <c r="K8" s="28" t="s">
        <v>29</v>
      </c>
      <c r="L8" s="22" t="str">
        <f>'OL Herren'!L8</f>
        <v>HTC II</v>
      </c>
      <c r="M8" s="109"/>
      <c r="O8" s="109"/>
      <c r="Q8" s="1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>
      <c r="A9" s="5"/>
      <c r="B9" s="7"/>
      <c r="C9" s="7"/>
      <c r="D9" s="7"/>
      <c r="F9" s="4"/>
      <c r="G9" s="4"/>
      <c r="H9" s="4"/>
      <c r="I9" s="21">
        <v>4.0</v>
      </c>
      <c r="J9" s="22" t="str">
        <f>'OL Herren'!J9</f>
        <v>SSV Ulm</v>
      </c>
      <c r="K9" s="23" t="s">
        <v>35</v>
      </c>
      <c r="L9" s="22" t="str">
        <f>'OL Herren'!L9</f>
        <v>SSVU</v>
      </c>
      <c r="M9" s="109"/>
      <c r="O9" s="109"/>
      <c r="Q9" s="1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>
      <c r="A10" s="5"/>
      <c r="B10" s="7"/>
      <c r="C10" s="7"/>
      <c r="D10" s="7"/>
      <c r="F10" s="4"/>
      <c r="G10" s="4"/>
      <c r="H10" s="4"/>
      <c r="I10" s="21">
        <v>5.0</v>
      </c>
      <c r="J10" s="22" t="str">
        <f>'OL Herren'!J10</f>
        <v>TSG Bruchsal</v>
      </c>
      <c r="K10" s="23" t="s">
        <v>41</v>
      </c>
      <c r="L10" s="22" t="str">
        <f>'OL Herren'!L10</f>
        <v>TSGB</v>
      </c>
      <c r="M10" s="109"/>
      <c r="O10" s="109"/>
      <c r="Q10" s="1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>
      <c r="A11" s="5"/>
      <c r="B11" s="7"/>
      <c r="C11" s="7"/>
      <c r="D11" s="7"/>
      <c r="F11" s="4"/>
      <c r="G11" s="4"/>
      <c r="H11" s="4"/>
      <c r="I11" s="21">
        <v>6.0</v>
      </c>
      <c r="J11" s="22" t="str">
        <f>'OL Herren'!J11</f>
        <v>HC Ludwigsburg II</v>
      </c>
      <c r="K11" s="23" t="s">
        <v>47</v>
      </c>
      <c r="L11" s="22" t="str">
        <f>'OL Herren'!L11</f>
        <v>HCLB II</v>
      </c>
      <c r="M11" s="109"/>
      <c r="O11" s="109"/>
      <c r="Q11" s="1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>
      <c r="A12" s="5"/>
      <c r="B12" s="7"/>
      <c r="C12" s="7"/>
      <c r="D12" s="7"/>
      <c r="F12" s="4"/>
      <c r="G12" s="4"/>
      <c r="H12" s="4"/>
      <c r="I12" s="21">
        <v>7.0</v>
      </c>
      <c r="J12" s="22" t="str">
        <f>'OL Herren'!J12</f>
        <v>Freiburger FT</v>
      </c>
      <c r="K12" s="23" t="s">
        <v>53</v>
      </c>
      <c r="L12" s="22" t="str">
        <f>'OL Herren'!L12</f>
        <v>FTF</v>
      </c>
      <c r="M12" s="109"/>
      <c r="O12" s="109"/>
      <c r="Q12" s="1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>
      <c r="A13" s="5"/>
      <c r="B13" s="7"/>
      <c r="F13" s="4"/>
      <c r="G13" s="4"/>
      <c r="H13" s="4"/>
      <c r="I13" s="21">
        <v>8.0</v>
      </c>
      <c r="J13" s="22" t="str">
        <f>'OL Herren'!J13</f>
        <v>HC Konstanz</v>
      </c>
      <c r="K13" s="23" t="s">
        <v>57</v>
      </c>
      <c r="L13" s="22" t="str">
        <f>'OL Herren'!L13</f>
        <v>HCK</v>
      </c>
      <c r="M13" s="109"/>
      <c r="O13" s="109"/>
      <c r="Q13" s="1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>
      <c r="A15" s="15"/>
      <c r="Q15" s="16"/>
      <c r="R15" s="4"/>
    </row>
    <row r="16">
      <c r="A16" s="5"/>
      <c r="B16" s="32" t="s">
        <v>62</v>
      </c>
      <c r="C16" s="33" t="s">
        <v>63</v>
      </c>
      <c r="D16" s="33" t="s">
        <v>64</v>
      </c>
      <c r="E16" s="33" t="s">
        <v>65</v>
      </c>
      <c r="F16" s="33" t="s">
        <v>66</v>
      </c>
      <c r="G16" s="33" t="s">
        <v>67</v>
      </c>
      <c r="H16" s="33" t="s">
        <v>68</v>
      </c>
      <c r="I16" s="33" t="s">
        <v>67</v>
      </c>
      <c r="J16" s="34" t="s">
        <v>69</v>
      </c>
      <c r="K16" s="35"/>
      <c r="L16" s="36"/>
      <c r="M16" s="37" t="s">
        <v>70</v>
      </c>
      <c r="N16" s="37" t="s">
        <v>71</v>
      </c>
      <c r="O16" s="38" t="s">
        <v>73</v>
      </c>
      <c r="P16" s="39" t="s">
        <v>74</v>
      </c>
      <c r="Q16" s="1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>
      <c r="A17" s="5"/>
      <c r="B17" s="40" t="s">
        <v>75</v>
      </c>
      <c r="C17" s="41"/>
      <c r="D17" s="41"/>
      <c r="E17" s="41"/>
      <c r="F17" s="41"/>
      <c r="G17" s="41"/>
      <c r="H17" s="41"/>
      <c r="I17" s="41"/>
      <c r="J17" s="110">
        <v>45556.0</v>
      </c>
      <c r="K17" s="41"/>
      <c r="L17" s="41"/>
      <c r="M17" s="42"/>
      <c r="N17" s="41"/>
      <c r="O17" s="41"/>
      <c r="P17" s="111"/>
      <c r="Q17" s="19"/>
      <c r="R17" s="4"/>
      <c r="S17" s="4"/>
      <c r="T17" s="44"/>
      <c r="U17" s="45"/>
      <c r="V17" s="46"/>
      <c r="W17" s="44"/>
      <c r="X17" s="44"/>
      <c r="Y17" s="47"/>
      <c r="Z17" s="48"/>
      <c r="AA17" s="49"/>
      <c r="AB17" s="4"/>
      <c r="AC17" s="44"/>
      <c r="AD17" s="4"/>
      <c r="AE17" s="4"/>
    </row>
    <row r="18">
      <c r="A18" s="5"/>
      <c r="B18" s="50" t="s">
        <v>78</v>
      </c>
      <c r="C18" s="51">
        <v>1.0</v>
      </c>
      <c r="D18" s="51">
        <f>IF(E18=""," ", IF(E18&gt;=Info!C$1,IF(E18&lt;=Info!D$1,1,IF(E18&gt;=Info!C$2,IF(E18&lt;=Info!D$2,2,3),3)),3))</f>
        <v>1</v>
      </c>
      <c r="E18" s="52">
        <v>45556.0</v>
      </c>
      <c r="F18" s="53">
        <f>IF(O18="",IF(H18="","",IF(H18=VLOOKUP(H18,Sperrtermine4,1),"Sperrdatum",IF(D18=1, IF(H18&gt;=Info!C$1,IF(H18&lt;=Info!D$1,IF(N18="","",IF(M18="","",H18)),"Zeitraum"),"Zeitraum"),IF(D18=2, IF(H18&gt;=Info!C$2,IF(H18&lt;=Info!D$2,IF(N18="","",IF(M18="","",H18)),"Zeitraum"),"Zeitraum"),IF(N18="","",IF(M18="","",H18)))))),IF(N18="","",IF(M18="","",H18)))</f>
        <v>45556</v>
      </c>
      <c r="G18" s="54" t="str">
        <f>IF(F18="Sperrdatum",VLOOKUP(H18,Sperrtermine4,2),IF(F18="Zeitraum",IF(D18=3,"ZR3",IF(D18=2,"ZR2","ZR1")),IF(N18="","",IF(M18="","",I18))))</f>
        <v/>
      </c>
      <c r="H18" s="55">
        <v>45556.0</v>
      </c>
      <c r="I18" s="56"/>
      <c r="J18" s="57" t="str">
        <f>J6</f>
        <v>VfB Stuttgart</v>
      </c>
      <c r="K18" s="58" t="s">
        <v>79</v>
      </c>
      <c r="L18" s="57" t="str">
        <f>J7</f>
        <v>Karlsruher TV</v>
      </c>
      <c r="M18" s="112" t="s">
        <v>174</v>
      </c>
      <c r="N18" s="113" t="s">
        <v>175</v>
      </c>
      <c r="O18" s="61"/>
      <c r="P18" s="62" t="s">
        <v>81</v>
      </c>
      <c r="Q18" s="19"/>
      <c r="R18" s="4"/>
      <c r="S18" s="4"/>
      <c r="T18" s="44"/>
      <c r="U18" s="45"/>
      <c r="V18" s="46"/>
      <c r="W18" s="44"/>
      <c r="X18" s="44"/>
      <c r="Y18" s="47"/>
      <c r="Z18" s="48"/>
      <c r="AA18" s="49"/>
      <c r="AB18" s="4"/>
      <c r="AC18" s="44"/>
      <c r="AD18" s="4"/>
      <c r="AE18" s="4"/>
    </row>
    <row r="19">
      <c r="A19" s="5"/>
      <c r="B19" s="50" t="s">
        <v>82</v>
      </c>
      <c r="C19" s="51">
        <v>1.0</v>
      </c>
      <c r="D19" s="51">
        <f>IF(E19=""," ", IF(E19&gt;=Info!C$1,IF(E19&lt;=Info!D$1,1,IF(E19&gt;=Info!C$2,IF(E19&lt;=Info!D$2,2,3),3)),3))</f>
        <v>1</v>
      </c>
      <c r="E19" s="63">
        <v>45556.0</v>
      </c>
      <c r="F19" s="114" t="str">
        <f>IF(O19="",IF(H19="","",IF(H19=VLOOKUP(H19,Sperrtermine4,1),"Sperrdatum",IF(D19=1, IF(H19&gt;=Info!C$1,IF(H19&lt;=Info!D$1,IF(N19="","",IF(M19="","",H19)),"Zeitraum"),"Zeitraum"),IF(D19=2, IF(H19&gt;=Info!C$2,IF(H19&lt;=Info!D$2,IF(N19="","",IF(M19="","",H19)),"Zeitraum"),"Zeitraum"),IF(N19="","",IF(M19="","",H19)))))),IF(N19="","",IF(M19="","",H19)))</f>
        <v/>
      </c>
      <c r="G19" s="54" t="str">
        <f>IF(F19="Sperrdatum",VLOOKUP(H19,Sperrtermine4,2),IF(F19="Zeitraum",IF(D19=3,"ZR3",IF(D19=2,"ZR2","ZR1")),IF(N19="","",IF(M19="","",I19))))</f>
        <v/>
      </c>
      <c r="H19" s="55">
        <v>45556.0</v>
      </c>
      <c r="I19" s="56">
        <v>0.4583333333333333</v>
      </c>
      <c r="J19" s="57" t="str">
        <f>J8</f>
        <v>HTC Stuttgarter Kickers II</v>
      </c>
      <c r="K19" s="58" t="s">
        <v>79</v>
      </c>
      <c r="L19" s="57" t="str">
        <f>J9</f>
        <v>SSV Ulm</v>
      </c>
      <c r="M19" s="59" t="s">
        <v>174</v>
      </c>
      <c r="N19" s="59"/>
      <c r="O19" s="61"/>
      <c r="P19" s="62" t="s">
        <v>81</v>
      </c>
      <c r="Q19" s="19"/>
      <c r="R19" s="4"/>
      <c r="S19" s="4"/>
      <c r="T19" s="44"/>
      <c r="U19" s="45"/>
      <c r="V19" s="46"/>
      <c r="W19" s="44"/>
      <c r="X19" s="44"/>
      <c r="Y19" s="47"/>
      <c r="Z19" s="48"/>
      <c r="AA19" s="49"/>
      <c r="AB19" s="4"/>
      <c r="AC19" s="44"/>
      <c r="AD19" s="4"/>
      <c r="AE19" s="4"/>
    </row>
    <row r="20">
      <c r="A20" s="5"/>
      <c r="B20" s="50" t="s">
        <v>84</v>
      </c>
      <c r="C20" s="51">
        <v>1.0</v>
      </c>
      <c r="D20" s="51">
        <f>IF(E20=""," ", IF(E20&gt;=Info!C$1,IF(E20&lt;=Info!D$1,1,IF(E20&gt;=Info!C$2,IF(E20&lt;=Info!D$2,2,3),3)),3))</f>
        <v>1</v>
      </c>
      <c r="E20" s="63">
        <v>45556.0</v>
      </c>
      <c r="F20" s="114">
        <f>IF(O20="",IF(H20="","",IF(H20=VLOOKUP(H20,Sperrtermine4,1),"Sperrdatum",IF(D20=1, IF(H20&gt;=Info!C$1,IF(H20&lt;=Info!D$1,IF(N20="","",IF(M20="","",H20)),"Zeitraum"),"Zeitraum"),IF(D20=2, IF(H20&gt;=Info!C$2,IF(H20&lt;=Info!D$2,IF(N20="","",IF(M20="","",H20)),"Zeitraum"),"Zeitraum"),IF(N20="","",IF(M20="","",H20)))))),IF(N20="","",IF(M20="","",H20)))</f>
        <v>45556</v>
      </c>
      <c r="G20" s="54">
        <f>IF(F20="Sperrdatum",VLOOKUP(H20,Sperrtermine4,2),IF(F20="Zeitraum",IF(D20=3,"ZR3",IF(D20=2,"ZR2","ZR1")),IF(N20="","",IF(M20="","",I20))))</f>
        <v>0.6666666667</v>
      </c>
      <c r="H20" s="55">
        <v>45556.0</v>
      </c>
      <c r="I20" s="56">
        <v>0.6666666666666666</v>
      </c>
      <c r="J20" s="57" t="str">
        <f>J12</f>
        <v>Freiburger FT</v>
      </c>
      <c r="K20" s="58" t="s">
        <v>79</v>
      </c>
      <c r="L20" s="57" t="str">
        <f>J13</f>
        <v>HC Konstanz</v>
      </c>
      <c r="M20" s="59" t="s">
        <v>175</v>
      </c>
      <c r="N20" s="59" t="s">
        <v>174</v>
      </c>
      <c r="O20" s="61"/>
      <c r="P20" s="62" t="s">
        <v>81</v>
      </c>
      <c r="Q20" s="19"/>
      <c r="R20" s="4"/>
      <c r="S20" s="4"/>
      <c r="T20" s="44"/>
      <c r="U20" s="45"/>
      <c r="V20" s="46"/>
      <c r="W20" s="44"/>
      <c r="X20" s="44"/>
      <c r="Y20" s="47"/>
      <c r="Z20" s="48"/>
      <c r="AA20" s="49"/>
      <c r="AB20" s="4"/>
      <c r="AC20" s="44"/>
      <c r="AD20" s="4"/>
      <c r="AE20" s="4"/>
    </row>
    <row r="21">
      <c r="A21" s="5"/>
      <c r="B21" s="64" t="s">
        <v>86</v>
      </c>
      <c r="C21" s="65"/>
      <c r="D21" s="65"/>
      <c r="E21" s="65"/>
      <c r="F21" s="65"/>
      <c r="G21" s="65"/>
      <c r="H21" s="65"/>
      <c r="I21" s="65"/>
      <c r="J21" s="115">
        <v>45563.0</v>
      </c>
      <c r="K21" s="65"/>
      <c r="L21" s="65"/>
      <c r="M21" s="66"/>
      <c r="N21" s="65"/>
      <c r="O21" s="65"/>
      <c r="P21" s="116"/>
      <c r="Q21" s="1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>
      <c r="A22" s="5"/>
      <c r="B22" s="50" t="s">
        <v>85</v>
      </c>
      <c r="C22" s="51">
        <v>2.0</v>
      </c>
      <c r="D22" s="51">
        <f>IF(E22=""," ", IF(E22&gt;=Info!C$1,IF(E22&lt;=Info!D$1,1,IF(E22&gt;=Info!C$2,IF(E22&lt;=Info!D$2,2,3),3)),3))</f>
        <v>1</v>
      </c>
      <c r="E22" s="63">
        <v>45563.0</v>
      </c>
      <c r="F22" s="114">
        <f>IF(O22="",IF(H22="","",IF(H22=VLOOKUP(H22,Sperrtermine4,1),"Sperrdatum",IF(D22=1, IF(H22&gt;=Info!C$1,IF(H22&lt;=Info!D$1,IF(N22="","",IF(M22="","",H22)),"Zeitraum"),"Zeitraum"),IF(D22=2, IF(H22&gt;=Info!C$2,IF(H22&lt;=Info!D$2,IF(N22="","",IF(M22="","",H22)),"Zeitraum"),"Zeitraum"),IF(N22="","",IF(M22="","",H22)))))),IF(N22="","",IF(M22="","",H22)))</f>
        <v>45577</v>
      </c>
      <c r="G22" s="54">
        <f>IF(F22="Sperrdatum",VLOOKUP(H22,Sperrtermine4,2),IF(F22="Zeitraum",IF(D22=3,"ZR3",IF(D22=2,"ZR2","ZR1")),IF(N22="","",IF(M22="","",I22))))</f>
        <v>0.4583333333</v>
      </c>
      <c r="H22" s="55">
        <v>45577.0</v>
      </c>
      <c r="I22" s="117">
        <v>0.4583333333333333</v>
      </c>
      <c r="J22" s="57" t="str">
        <f>J12</f>
        <v>Freiburger FT</v>
      </c>
      <c r="K22" s="58" t="s">
        <v>79</v>
      </c>
      <c r="L22" s="57" t="str">
        <f>J6</f>
        <v>VfB Stuttgart</v>
      </c>
      <c r="M22" s="59" t="s">
        <v>174</v>
      </c>
      <c r="N22" s="113" t="s">
        <v>175</v>
      </c>
      <c r="O22" s="61" t="s">
        <v>176</v>
      </c>
      <c r="P22" s="62" t="s">
        <v>81</v>
      </c>
      <c r="Q22" s="1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>
      <c r="A23" s="5"/>
      <c r="B23" s="50" t="s">
        <v>88</v>
      </c>
      <c r="C23" s="51">
        <v>2.0</v>
      </c>
      <c r="D23" s="51">
        <f>IF(E23=""," ", IF(E23&gt;=Info!C$1,IF(E23&lt;=Info!D$1,1,IF(E23&gt;=Info!C$2,IF(E23&lt;=Info!D$2,2,3),3)),3))</f>
        <v>1</v>
      </c>
      <c r="E23" s="63">
        <v>45563.0</v>
      </c>
      <c r="F23" s="114" t="str">
        <f>IF(O23="",IF(H23="","",IF(H23=VLOOKUP(H23,Sperrtermine4,1),"Sperrdatum",IF(D23=1, IF(H23&gt;=Info!C$1,IF(H23&lt;=Info!D$1,IF(N23="","",IF(M23="","",H23)),"Zeitraum"),"Zeitraum"),IF(D23=2, IF(H23&gt;=Info!C$2,IF(H23&lt;=Info!D$2,IF(N23="","",IF(M23="","",H23)),"Zeitraum"),"Zeitraum"),IF(N23="","",IF(M23="","",H23)))))),IF(N23="","",IF(M23="","",H23)))</f>
        <v>Sperrdatum</v>
      </c>
      <c r="G23" s="54" t="str">
        <f>IF(F23="Sperrdatum",VLOOKUP(H23,Sperrtermine4,2),IF(F23="Zeitraum",IF(D23=3,"ZR3",IF(D23=2,"ZR2","ZR1")),IF(N23="","",IF(M23="","",I23))))</f>
        <v>ZWR DHB</v>
      </c>
      <c r="H23" s="118">
        <v>45577.0</v>
      </c>
      <c r="I23" s="119"/>
      <c r="J23" s="57" t="str">
        <f>J7</f>
        <v>Karlsruher TV</v>
      </c>
      <c r="K23" s="58" t="s">
        <v>79</v>
      </c>
      <c r="L23" s="57" t="str">
        <f>J8</f>
        <v>HTC Stuttgarter Kickers II</v>
      </c>
      <c r="M23" s="59"/>
      <c r="N23" s="59"/>
      <c r="O23" s="61"/>
      <c r="P23" s="62" t="s">
        <v>81</v>
      </c>
      <c r="Q23" s="1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>
      <c r="A24" s="5"/>
      <c r="B24" s="50" t="s">
        <v>89</v>
      </c>
      <c r="C24" s="51">
        <v>2.0</v>
      </c>
      <c r="D24" s="51">
        <f>IF(E24=""," ", IF(E24&gt;=Info!C$1,IF(E24&lt;=Info!D$1,1,IF(E24&gt;=Info!C$2,IF(E24&lt;=Info!D$2,2,3),3)),3))</f>
        <v>1</v>
      </c>
      <c r="E24" s="63">
        <v>45563.0</v>
      </c>
      <c r="F24" s="114" t="str">
        <f>IF(O24="",IF(H24="","",IF(H24=VLOOKUP(H24,Sperrtermine4,1),"Sperrdatum",IF(D24=1, IF(H24&gt;=Info!C$1,IF(H24&lt;=Info!D$1,IF(N24="","",IF(M24="","",H24)),"Zeitraum"),"Zeitraum"),IF(D24=2, IF(H24&gt;=Info!C$2,IF(H24&lt;=Info!D$2,IF(N24="","",IF(M24="","",H24)),"Zeitraum"),"Zeitraum"),IF(N24="","",IF(M24="","",H24)))))),IF(N24="","",IF(M24="","",H24)))</f>
        <v/>
      </c>
      <c r="G24" s="54" t="str">
        <f>IF(F24="Sperrdatum",VLOOKUP(H24,Sperrtermine4,2),IF(F24="Zeitraum",IF(D24=3,"ZR3",IF(D24=2,"ZR2","ZR1")),IF(N24="","",IF(M24="","",I24))))</f>
        <v/>
      </c>
      <c r="H24" s="118">
        <v>45563.0</v>
      </c>
      <c r="I24" s="119"/>
      <c r="J24" s="57" t="str">
        <f>J9</f>
        <v>SSV Ulm</v>
      </c>
      <c r="K24" s="58" t="s">
        <v>79</v>
      </c>
      <c r="L24" s="57" t="str">
        <f>J13</f>
        <v>HC Konstanz</v>
      </c>
      <c r="M24" s="59"/>
      <c r="N24" s="59"/>
      <c r="O24" s="61"/>
      <c r="P24" s="62" t="s">
        <v>81</v>
      </c>
      <c r="Q24" s="1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>
      <c r="A25" s="29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>
      <c r="A26" s="4"/>
      <c r="B26" s="4"/>
      <c r="C26" s="4"/>
      <c r="D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>
      <c r="B27" s="94" t="s">
        <v>65</v>
      </c>
      <c r="E27" s="18" t="s">
        <v>169</v>
      </c>
      <c r="J27" s="95" t="str">
        <f>Info!A1</f>
        <v>Zeitraum 1</v>
      </c>
      <c r="K27" s="96"/>
      <c r="L27" s="97">
        <f>Info!B1</f>
        <v>2024</v>
      </c>
      <c r="M27" s="98">
        <f>Info!C1</f>
        <v>45505</v>
      </c>
      <c r="N27" s="99">
        <f>Info!D1</f>
        <v>45597</v>
      </c>
    </row>
    <row r="28">
      <c r="B28" s="94" t="s">
        <v>66</v>
      </c>
      <c r="E28" s="18" t="s">
        <v>170</v>
      </c>
      <c r="J28" s="100" t="str">
        <f>Info!A2</f>
        <v>Zeitraum 2</v>
      </c>
      <c r="K28" s="101"/>
      <c r="L28" s="102">
        <f>Info!B2</f>
        <v>2025</v>
      </c>
      <c r="M28" s="103">
        <f>Info!C2</f>
        <v>45748</v>
      </c>
      <c r="N28" s="104">
        <f>Info!D2</f>
        <v>45858</v>
      </c>
    </row>
    <row r="29">
      <c r="B29" s="94" t="s">
        <v>68</v>
      </c>
      <c r="E29" s="18" t="s">
        <v>171</v>
      </c>
    </row>
    <row r="30">
      <c r="B30" s="105"/>
      <c r="E30" s="18" t="s">
        <v>172</v>
      </c>
      <c r="M30" s="107"/>
    </row>
    <row r="31">
      <c r="C31" s="45"/>
      <c r="D31" s="45"/>
      <c r="M31" s="107"/>
    </row>
    <row r="32">
      <c r="C32" s="45"/>
      <c r="D32" s="45"/>
      <c r="E32" s="107"/>
    </row>
  </sheetData>
  <mergeCells count="36">
    <mergeCell ref="B6:D6"/>
    <mergeCell ref="B7:D7"/>
    <mergeCell ref="B8:D8"/>
    <mergeCell ref="B13:D13"/>
    <mergeCell ref="A1:Q1"/>
    <mergeCell ref="A3:Q3"/>
    <mergeCell ref="A4:Q4"/>
    <mergeCell ref="B5:D5"/>
    <mergeCell ref="F5:I5"/>
    <mergeCell ref="O5:P5"/>
    <mergeCell ref="O6:P6"/>
    <mergeCell ref="M9:N9"/>
    <mergeCell ref="M10:N10"/>
    <mergeCell ref="M11:N11"/>
    <mergeCell ref="M12:N12"/>
    <mergeCell ref="M13:N13"/>
    <mergeCell ref="M5:N5"/>
    <mergeCell ref="M6:N6"/>
    <mergeCell ref="M7:N7"/>
    <mergeCell ref="O7:P7"/>
    <mergeCell ref="M8:N8"/>
    <mergeCell ref="O8:P8"/>
    <mergeCell ref="O9:P9"/>
    <mergeCell ref="B17:I17"/>
    <mergeCell ref="J17:L17"/>
    <mergeCell ref="M17:P17"/>
    <mergeCell ref="B21:I21"/>
    <mergeCell ref="J21:L21"/>
    <mergeCell ref="M21:P21"/>
    <mergeCell ref="O10:P10"/>
    <mergeCell ref="O11:P11"/>
    <mergeCell ref="O12:P12"/>
    <mergeCell ref="O13:P13"/>
    <mergeCell ref="A14:Q14"/>
    <mergeCell ref="A15:Q15"/>
    <mergeCell ref="J16:L16"/>
  </mergeCells>
  <conditionalFormatting sqref="F18:F20 F22:F24">
    <cfRule type="containsText" dxfId="0" priority="1" operator="containsText" text="Sperrdatum">
      <formula>NOT(ISERROR(SEARCH(("Sperrdatum"),(F18))))</formula>
    </cfRule>
  </conditionalFormatting>
  <conditionalFormatting sqref="G18:G20 G22:G24">
    <cfRule type="expression" dxfId="0" priority="2">
      <formula>IF(F18="Sperrdatum",1,0)</formula>
    </cfRule>
  </conditionalFormatting>
  <conditionalFormatting sqref="F18:F20 F22:F24">
    <cfRule type="containsText" dxfId="0" priority="3" operator="containsText" text="Zeitraum">
      <formula>NOT(ISERROR(SEARCH(("Zeitraum"),(F18))))</formula>
    </cfRule>
  </conditionalFormatting>
  <conditionalFormatting sqref="G18:G20 G22:G24">
    <cfRule type="containsText" dxfId="0" priority="4" operator="containsText" text="ZR1">
      <formula>NOT(ISERROR(SEARCH(("ZR1"),(G18))))</formula>
    </cfRule>
  </conditionalFormatting>
  <conditionalFormatting sqref="G18:G20 G22:G24">
    <cfRule type="containsText" dxfId="0" priority="5" operator="containsText" text="ZR2">
      <formula>NOT(ISERROR(SEARCH(("ZR2"),(G18))))</formula>
    </cfRule>
  </conditionalFormatting>
  <conditionalFormatting sqref="G18:G20 G22:G24">
    <cfRule type="containsText" dxfId="0" priority="6" operator="containsText" text="ZR3">
      <formula>NOT(ISERROR(SEARCH(("ZR3"),(G18))))</formula>
    </cfRule>
  </conditionalFormatting>
  <conditionalFormatting sqref="D18:D20 D22:D24">
    <cfRule type="containsText" dxfId="1" priority="7" operator="containsText" text="1">
      <formula>NOT(ISERROR(SEARCH(("1"),(D18))))</formula>
    </cfRule>
  </conditionalFormatting>
  <conditionalFormatting sqref="D18:D20 D22:D24">
    <cfRule type="containsText" dxfId="2" priority="8" operator="containsText" text="2">
      <formula>NOT(ISERROR(SEARCH(("2"),(D18))))</formula>
    </cfRule>
  </conditionalFormatting>
  <conditionalFormatting sqref="D18:D20 D22:D24">
    <cfRule type="containsText" dxfId="3" priority="9" operator="containsText" text="3">
      <formula>NOT(ISERROR(SEARCH(("3"),(D18))))</formula>
    </cfRule>
  </conditionalFormatting>
  <dataValidations>
    <dataValidation type="custom" allowBlank="1" showDropDown="1" showInputMessage="1" showErrorMessage="1" prompt="Bitte ein Datum eingeben." sqref="H18:H20 H22:H24">
      <formula1>OR(NOT(ISERROR(DATEVALUE(H18))), AND(ISNUMBER(H18), LEFT(CELL("format", H18))="D"))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75"/>
    <col customWidth="1" min="2" max="2" width="14.75"/>
    <col customWidth="1" min="3" max="3" width="12.75"/>
    <col customWidth="1" min="4" max="4" width="10.0"/>
    <col customWidth="1" min="5" max="5" width="12.75"/>
    <col customWidth="1" min="6" max="6" width="4.88"/>
    <col customWidth="1" min="8" max="8" width="4.88"/>
    <col customWidth="1" min="10" max="10" width="4.88"/>
    <col customWidth="1" min="12" max="12" width="4.88"/>
    <col customWidth="1" min="14" max="14" width="4.88"/>
  </cols>
  <sheetData>
    <row r="1">
      <c r="A1" s="95" t="s">
        <v>177</v>
      </c>
      <c r="B1" s="97">
        <v>2024.0</v>
      </c>
      <c r="C1" s="98">
        <v>45505.0</v>
      </c>
      <c r="D1" s="99">
        <v>45597.0</v>
      </c>
    </row>
    <row r="2">
      <c r="A2" s="100" t="s">
        <v>178</v>
      </c>
      <c r="B2" s="102">
        <v>2025.0</v>
      </c>
      <c r="C2" s="103">
        <v>45748.0</v>
      </c>
      <c r="D2" s="104">
        <v>45858.0</v>
      </c>
    </row>
    <row r="4">
      <c r="A4" s="94" t="s">
        <v>179</v>
      </c>
      <c r="C4" s="94"/>
      <c r="E4" s="94"/>
      <c r="G4" s="94"/>
      <c r="I4" s="94"/>
      <c r="K4" s="94"/>
      <c r="M4" s="94"/>
    </row>
    <row r="5">
      <c r="A5" s="120">
        <v>45292.0</v>
      </c>
      <c r="B5" s="4"/>
      <c r="C5" s="120"/>
      <c r="E5" s="120"/>
      <c r="G5" s="120"/>
      <c r="I5" s="120"/>
      <c r="K5" s="120"/>
      <c r="M5" s="120"/>
    </row>
    <row r="6">
      <c r="A6" s="45">
        <v>45568.0</v>
      </c>
      <c r="B6" s="18" t="s">
        <v>180</v>
      </c>
      <c r="C6" s="45"/>
      <c r="D6" s="121"/>
      <c r="E6" s="45"/>
      <c r="F6" s="121"/>
      <c r="G6" s="45"/>
      <c r="H6" s="121"/>
      <c r="I6" s="45"/>
      <c r="J6" s="21"/>
      <c r="K6" s="45"/>
      <c r="L6" s="21"/>
      <c r="M6" s="45"/>
      <c r="N6" s="21"/>
    </row>
    <row r="7">
      <c r="A7" s="45">
        <v>45577.0</v>
      </c>
      <c r="B7" s="18" t="s">
        <v>181</v>
      </c>
      <c r="C7" s="45"/>
      <c r="D7" s="21"/>
      <c r="E7" s="45"/>
      <c r="F7" s="21"/>
      <c r="G7" s="45"/>
      <c r="H7" s="21"/>
      <c r="I7" s="45"/>
      <c r="J7" s="21"/>
      <c r="K7" s="45"/>
      <c r="L7" s="21"/>
      <c r="M7" s="45"/>
      <c r="N7" s="21"/>
    </row>
    <row r="8">
      <c r="A8" s="45">
        <v>45578.0</v>
      </c>
      <c r="B8" s="21" t="s">
        <v>181</v>
      </c>
      <c r="C8" s="45"/>
      <c r="D8" s="121"/>
      <c r="E8" s="45"/>
      <c r="F8" s="121"/>
      <c r="G8" s="45"/>
      <c r="H8" s="121"/>
      <c r="I8" s="45"/>
      <c r="J8" s="121"/>
      <c r="K8" s="45"/>
      <c r="L8" s="121"/>
      <c r="M8" s="45"/>
      <c r="N8" s="121"/>
    </row>
    <row r="9">
      <c r="A9" s="45">
        <v>45584.0</v>
      </c>
      <c r="B9" s="21" t="s">
        <v>182</v>
      </c>
      <c r="C9" s="45"/>
      <c r="E9" s="45"/>
      <c r="G9" s="45"/>
      <c r="I9" s="45"/>
      <c r="K9" s="45"/>
      <c r="M9" s="45"/>
    </row>
    <row r="10">
      <c r="A10" s="45">
        <v>45585.0</v>
      </c>
      <c r="B10" s="18" t="s">
        <v>182</v>
      </c>
      <c r="C10" s="45"/>
      <c r="E10" s="45"/>
      <c r="G10" s="45"/>
      <c r="I10" s="45"/>
      <c r="K10" s="45"/>
      <c r="M10" s="45"/>
    </row>
    <row r="11">
      <c r="A11" s="45"/>
    </row>
  </sheetData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F86B6045965C4A95947BDB193629AC" ma:contentTypeVersion="11" ma:contentTypeDescription="Ein neues Dokument erstellen." ma:contentTypeScope="" ma:versionID="76f73b6984fba230db390f0d16a67f8f">
  <xsd:schema xmlns:xsd="http://www.w3.org/2001/XMLSchema" xmlns:xs="http://www.w3.org/2001/XMLSchema" xmlns:p="http://schemas.microsoft.com/office/2006/metadata/properties" xmlns:ns2="3fbedbe7-fba3-4094-840f-53fab19647b9" xmlns:ns3="bdd081f6-26c0-4b57-901f-f69203de4e8c" targetNamespace="http://schemas.microsoft.com/office/2006/metadata/properties" ma:root="true" ma:fieldsID="6aa21deb619a1e737f74a082dc58be41" ns2:_="" ns3:_="">
    <xsd:import namespace="3fbedbe7-fba3-4094-840f-53fab19647b9"/>
    <xsd:import namespace="bdd081f6-26c0-4b57-901f-f69203de4e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edbe7-fba3-4094-840f-53fab1964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5ac9014-50d4-4078-8908-2108d80bd2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081f6-26c0-4b57-901f-f69203de4e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72a9ea-7a99-46d6-8d93-560db72b0bea}" ma:internalName="TaxCatchAll" ma:showField="CatchAllData" ma:web="bdd081f6-26c0-4b57-901f-f69203de4e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d081f6-26c0-4b57-901f-f69203de4e8c" xsi:nil="true"/>
    <lcf76f155ced4ddcb4097134ff3c332f xmlns="3fbedbe7-fba3-4094-840f-53fab19647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E22EA7-4D76-4DBD-85A9-094939CBA6D9}"/>
</file>

<file path=customXml/itemProps2.xml><?xml version="1.0" encoding="utf-8"?>
<ds:datastoreItem xmlns:ds="http://schemas.openxmlformats.org/officeDocument/2006/customXml" ds:itemID="{ED528EEE-596E-4C3A-B527-AF2B6E9B717B}"/>
</file>

<file path=customXml/itemProps3.xml><?xml version="1.0" encoding="utf-8"?>
<ds:datastoreItem xmlns:ds="http://schemas.openxmlformats.org/officeDocument/2006/customXml" ds:itemID="{75B3F782-DB61-46DA-8E60-79D9D12F8CB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0x0101004CF86B6045965C4A95947BDB193629AC</vt:lpwstr>
  </property>
</Properties>
</file>